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5"/>
  </bookViews>
  <sheets>
    <sheet name="1.1 Archive legislation" sheetId="1" r:id="rId1"/>
    <sheet name="1.2 Other legislation " sheetId="2" r:id="rId2"/>
    <sheet name="1.3 Services" sheetId="3" r:id="rId3"/>
    <sheet name="2. Website" sheetId="4" r:id="rId4"/>
    <sheet name="3. Reading room" sheetId="5" r:id="rId5"/>
    <sheet name="Overall" sheetId="6" r:id="rId6"/>
  </sheets>
  <definedNames>
    <definedName name="_ftn1" localSheetId="0">'1.1 Archive legislation'!$B$147</definedName>
    <definedName name="_ftnref1" localSheetId="0">'1.1 Archive legislation'!$G$40</definedName>
  </definedNames>
  <calcPr fullCalcOnLoad="1"/>
</workbook>
</file>

<file path=xl/comments1.xml><?xml version="1.0" encoding="utf-8"?>
<comments xmlns="http://schemas.openxmlformats.org/spreadsheetml/2006/main">
  <authors>
    <author>Author</author>
  </authors>
  <commentList>
    <comment ref="H14" authorId="0">
      <text>
        <r>
          <rPr>
            <b/>
            <sz val="9"/>
            <rFont val="Tahoma"/>
            <family val="2"/>
          </rPr>
          <t>Author:</t>
        </r>
        <r>
          <rPr>
            <sz val="9"/>
            <rFont val="Tahoma"/>
            <family val="2"/>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3.xml><?xml version="1.0" encoding="utf-8"?>
<comments xmlns="http://schemas.openxmlformats.org/spreadsheetml/2006/main">
  <authors>
    <author>Author</author>
  </authors>
  <commentList>
    <comment ref="E11" authorId="0">
      <text>
        <r>
          <rPr>
            <b/>
            <sz val="9"/>
            <rFont val="Tahoma"/>
            <family val="2"/>
          </rPr>
          <t>Author:</t>
        </r>
        <r>
          <rPr>
            <sz val="9"/>
            <rFont val="Tahoma"/>
            <family val="2"/>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<sst xmlns="http://schemas.openxmlformats.org/spreadsheetml/2006/main" count="473" uniqueCount="297">
  <si>
    <r>
      <t xml:space="preserve">The Archive website contains copies of inventories of archive fonds: </t>
    </r>
    <r>
      <rPr>
        <sz val="11"/>
        <color indexed="8"/>
        <rFont val="Sylfaen"/>
        <family val="1"/>
      </rPr>
      <t>a) 76-100% of fonds – 1 
b) 51-75% of fonds – 0.75 
c) 26-50% of fonds – 0.5 
d) 1-25% of fonds – 0.25 
e) Inventories of fonds are not available – 0</t>
    </r>
    <r>
      <rPr>
        <b/>
        <sz val="11"/>
        <color indexed="8"/>
        <rFont val="Sylfaen"/>
        <family val="1"/>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</si>
  <si>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indexed="8"/>
        <rFont val="Sylfaen"/>
        <family val="1"/>
      </rPr>
      <t>a) It is possible to request as well as receive these documents – 1
b) It is possible to either request or receive these documents – 0.75 
c) The Archive website does not provide this ability – 0</t>
    </r>
    <r>
      <rPr>
        <b/>
        <sz val="11"/>
        <color indexed="8"/>
        <rFont val="Sylfaen"/>
        <family val="1"/>
      </rPr>
      <t xml:space="preserve">
</t>
    </r>
  </si>
  <si>
    <r>
      <t>The Archive website provides the ability to request and receive scanned records online according to the legal norms and fees:</t>
    </r>
    <r>
      <rPr>
        <sz val="11"/>
        <color indexed="8"/>
        <rFont val="Sylfaen"/>
        <family val="1"/>
      </rPr>
      <t xml:space="preserve"> a) It is possible – 1 
b) It is not possible – 0 </t>
    </r>
  </si>
  <si>
    <r>
      <t xml:space="preserve">The Archive is obliged by the law or the subordinate legal act to publish periodically the results of its ongoing work (reports) and other public information: </t>
    </r>
    <r>
      <rPr>
        <sz val="11"/>
        <color indexed="8"/>
        <rFont val="Sylfaen"/>
        <family val="1"/>
      </rPr>
      <t>a) Once every 6 months (apart from annual reports) – 1
b) Annually – 0.75 
c) Once in a period of more than 1 year – 0.5
d) The Archive does not publish such information – 0</t>
    </r>
    <r>
      <rPr>
        <b/>
        <sz val="11"/>
        <color indexed="8"/>
        <rFont val="Sylfaen"/>
        <family val="1"/>
      </rPr>
      <t xml:space="preserve">
</t>
    </r>
  </si>
  <si>
    <r>
      <t xml:space="preserve">The Archive is obligated by the law or the subordinate legal act to publish the following information on its website: </t>
    </r>
    <r>
      <rPr>
        <sz val="11"/>
        <color indexed="8"/>
        <rFont val="Sylfaen"/>
        <family val="1"/>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indexed="8"/>
        <rFont val="Sylfaen"/>
        <family val="1"/>
      </rPr>
      <t xml:space="preserve">
</t>
    </r>
    <r>
      <rPr>
        <sz val="11"/>
        <color indexed="8"/>
        <rFont val="Sylfaen"/>
        <family val="1"/>
      </rPr>
      <t>a) All 5 (or more) categories of information are available – 1 
b) Only 3-4 categories of information are available – 0.75 
c) Only 1-2 categories of information are available – 0.25
d) None of the above information is available – 0</t>
    </r>
    <r>
      <rPr>
        <b/>
        <sz val="11"/>
        <color indexed="8"/>
        <rFont val="Sylfaen"/>
        <family val="1"/>
      </rPr>
      <t xml:space="preserve">
</t>
    </r>
  </si>
  <si>
    <r>
      <t xml:space="preserve">The Archive is obligated by the law or the subordinate legal act to publish the following public information on its website: </t>
    </r>
    <r>
      <rPr>
        <sz val="11"/>
        <color indexed="8"/>
        <rFont val="Sylfaen"/>
        <family val="1"/>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indexed="8"/>
        <rFont val="Sylfaen"/>
        <family val="1"/>
      </rPr>
      <t xml:space="preserve">
</t>
    </r>
    <r>
      <rPr>
        <sz val="11"/>
        <color indexed="8"/>
        <rFont val="Sylfaen"/>
        <family val="1"/>
      </rPr>
      <t>a) All 6 (or more) categories of information are available – 1 
b) Only categories 1 through 3 are available – 0.5 
c) Only categories 1 through 2 are available – 0.25
d) None of the above information is available – 0</t>
    </r>
    <r>
      <rPr>
        <b/>
        <sz val="11"/>
        <color indexed="8"/>
        <rFont val="Sylfaen"/>
        <family val="1"/>
      </rPr>
      <t xml:space="preserve">
</t>
    </r>
  </si>
  <si>
    <r>
      <t xml:space="preserve">In order to get access to the archive, the researchers need to provide only their ID card and filled out application or recommendation letter: </t>
    </r>
    <r>
      <rPr>
        <sz val="11"/>
        <color indexed="8"/>
        <rFont val="Sylfaen"/>
        <family val="1"/>
      </rPr>
      <t>a) It is prohibited to demand any other documents from researchers to grant them access to the reading room – 1 
b) The Archive requests additional documents from researchers to grant them access to the reading room – 0</t>
    </r>
    <r>
      <rPr>
        <b/>
        <sz val="11"/>
        <color indexed="8"/>
        <rFont val="Sylfaen"/>
        <family val="1"/>
      </rPr>
      <t xml:space="preserve"> 
</t>
    </r>
  </si>
  <si>
    <r>
      <t xml:space="preserve">Individuals can get remote access to the archive via e-mail (or special form on website): </t>
    </r>
    <r>
      <rPr>
        <sz val="11"/>
        <color indexed="8"/>
        <rFont val="Sylfaen"/>
        <family val="1"/>
      </rPr>
      <t xml:space="preserve">a) Yes – 1
b) No – 0
</t>
    </r>
  </si>
  <si>
    <r>
      <t xml:space="preserve">Foreign citizens are granted access to the Archive by the Archive on its own and not by another institution (e. g., the Ministry of Foreign Affairs): </t>
    </r>
    <r>
      <rPr>
        <sz val="11"/>
        <color indexed="8"/>
        <rFont val="Sylfaen"/>
        <family val="1"/>
      </rPr>
      <t>a) Are granted by the archive – 1
b) Are granted by another institution – 0.25
c)  Foreign citizens do not have access to the Archive - 0</t>
    </r>
    <r>
      <rPr>
        <b/>
        <sz val="11"/>
        <color indexed="8"/>
        <rFont val="Sylfaen"/>
        <family val="1"/>
      </rPr>
      <t xml:space="preserve">
</t>
    </r>
  </si>
  <si>
    <r>
      <t xml:space="preserve">Waiting time after requesting access as a researcher in the Archive is: </t>
    </r>
    <r>
      <rPr>
        <sz val="11"/>
        <color indexed="8"/>
        <rFont val="Sylfaen"/>
        <family val="1"/>
      </rPr>
      <t>a) Archive provides access in short order, the same day, after the confirmation of authenticity of the submitted documents – 1
b) 1-2 working days – 0.75
c) 3-5 working days – 0.5
d) more than 5 working days – 0.25</t>
    </r>
  </si>
  <si>
    <r>
      <t xml:space="preserve">The number of days per year when the reading rooms are closed (excluding weekends and public holidays): </t>
    </r>
    <r>
      <rPr>
        <sz val="11"/>
        <color indexed="8"/>
        <rFont val="Sylfaen"/>
        <family val="1"/>
      </rPr>
      <t>a) 0-12 working days – 1
b) 13-31 working days – 0.75
c) more than 31 working days – 0.5</t>
    </r>
  </si>
  <si>
    <r>
      <t>The Archive grants fully adapted environment for disabled people  to work in the reading room</t>
    </r>
    <r>
      <rPr>
        <sz val="11"/>
        <color indexed="8"/>
        <rFont val="Sylfaen"/>
        <family val="1"/>
      </rPr>
      <t xml:space="preserve">: a) Yes – 1
b)  The Archive is partly adapted – 0,5
c) No – 0
</t>
    </r>
  </si>
  <si>
    <r>
      <t xml:space="preserve">Rules of conduct for the researchers are available in the reading rooms in printed or electronic format: </t>
    </r>
    <r>
      <rPr>
        <sz val="11"/>
        <color indexed="8"/>
        <rFont val="Sylfaen"/>
        <family val="1"/>
      </rPr>
      <t xml:space="preserve">a) Available – 1
b) Unavailable – 0 </t>
    </r>
  </si>
  <si>
    <r>
      <t xml:space="preserve">In the reading room, the researchers sign a statement that they have read and agreed to follow the rules of conduct, ethics norms and archive legislation: </t>
    </r>
    <r>
      <rPr>
        <sz val="11"/>
        <color indexed="8"/>
        <rFont val="Sylfaen"/>
        <family val="1"/>
      </rPr>
      <t>a) The Archive provides the researchers with the relevant documentation to be read and signed – 1 
b) The reading room does not practice this procedure – 0</t>
    </r>
    <r>
      <rPr>
        <b/>
        <sz val="11"/>
        <color indexed="8"/>
        <rFont val="Sylfaen"/>
        <family val="1"/>
      </rPr>
      <t xml:space="preserve"> 
</t>
    </r>
  </si>
  <si>
    <r>
      <t xml:space="preserve">Contact information (phone number, e-mail) of the Archive regulatory body or the individual in charge  is available in the reading room for submitting complaints: </t>
    </r>
    <r>
      <rPr>
        <sz val="11"/>
        <color indexed="8"/>
        <rFont val="Sylfaen"/>
        <family val="1"/>
      </rPr>
      <t>a) Available – 1
b) Unavailable – 0</t>
    </r>
  </si>
  <si>
    <r>
      <t xml:space="preserve">Access to finding aid documents in the reading room is available: </t>
    </r>
    <r>
      <rPr>
        <sz val="11"/>
        <color indexed="8"/>
        <rFont val="Sylfaen"/>
        <family val="1"/>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</si>
  <si>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indexed="8"/>
        <rFont val="Sylfaen"/>
        <family val="1"/>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indexed="8"/>
        <rFont val="Sylfaen"/>
        <family val="1"/>
      </rPr>
      <t xml:space="preserve">
</t>
    </r>
  </si>
  <si>
    <r>
      <t xml:space="preserve">The archivists share draft inventories of fonds with the researchers if the final versions are lacking (if this does not damage these documents): </t>
    </r>
    <r>
      <rPr>
        <sz val="11"/>
        <color indexed="8"/>
        <rFont val="Sylfaen"/>
        <family val="1"/>
      </rPr>
      <t>a) Yes – 1
b) No – 0</t>
    </r>
  </si>
  <si>
    <r>
      <t xml:space="preserve">The researchers can access the database of the scanned records in the reading room: </t>
    </r>
    <r>
      <rPr>
        <sz val="11"/>
        <color indexed="8"/>
        <rFont val="Sylfaen"/>
        <family val="1"/>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indexed="8"/>
        <rFont val="Sylfaen"/>
        <family val="1"/>
      </rPr>
      <t xml:space="preserve">
</t>
    </r>
  </si>
  <si>
    <r>
      <t xml:space="preserve">The Archive allows the uploading of already scanned records from the Archive server to an electronic data holder: </t>
    </r>
    <r>
      <rPr>
        <sz val="11"/>
        <color indexed="8"/>
        <rFont val="Sylfaen"/>
        <family val="1"/>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</si>
  <si>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indexed="8"/>
        <rFont val="Sylfaen"/>
        <family val="1"/>
      </rPr>
      <t>a) 0-24 hours – 1
b) 1-2 working days – 0.75
c) 3-4 working days – 0.5
d) more than 5 working days – 0.25</t>
    </r>
  </si>
  <si>
    <r>
      <t xml:space="preserve">Number of records a researcher can order simultaneously: </t>
    </r>
    <r>
      <rPr>
        <sz val="11"/>
        <color indexed="8"/>
        <rFont val="Sylfaen"/>
        <family val="1"/>
      </rPr>
      <t>a) more than 20 files – 1
b) 11-20 files – 0.75
c) 6-10 files – 0.5
d) 1-5 files – 0.25</t>
    </r>
  </si>
  <si>
    <r>
      <t xml:space="preserve">A researcher can make a onetime bulk order – a request of more files than is permitted, if they are contained in one collection or box: </t>
    </r>
    <r>
      <rPr>
        <sz val="11"/>
        <color indexed="8"/>
        <rFont val="Sylfaen"/>
        <family val="1"/>
      </rPr>
      <t>a) This option is available – 1
b) This option is unavailable – 0</t>
    </r>
  </si>
  <si>
    <r>
      <t xml:space="preserve">A researcher can submit online requests for the files that can be picked up in the reading room after a pre-determined period: </t>
    </r>
    <r>
      <rPr>
        <sz val="11"/>
        <color indexed="8"/>
        <rFont val="Sylfaen"/>
        <family val="1"/>
      </rPr>
      <t>a) This option is available – 1
b) This option is unavailable – 0</t>
    </r>
  </si>
  <si>
    <r>
      <rPr>
        <b/>
        <sz val="11"/>
        <color indexed="8"/>
        <rFont val="Sylfaen"/>
        <family val="1"/>
      </rPr>
      <t>The cost of copying one page of a record (in a standard time limit) is:</t>
    </r>
    <r>
      <rPr>
        <sz val="11"/>
        <color indexed="8"/>
        <rFont val="Sylfaen"/>
        <family val="1"/>
      </rPr>
      <t xml:space="preserve"> a) 0%-0.09% of the average wage in the country – 1
b) 0.1% - 0.19% – 0.75 
c) 0.2% and more – 0.25</t>
    </r>
  </si>
  <si>
    <r>
      <t xml:space="preserve">The cost of copying one photo (in a standard time limit) is: </t>
    </r>
    <r>
      <rPr>
        <sz val="11"/>
        <color indexed="8"/>
        <rFont val="Sylfaen"/>
        <family val="1"/>
      </rPr>
      <t>a) 0%-0.49% of the average wage in the country – 1 
b) 0.5%-1.49% – 0.75 
c) 1.5% and more – 0.25</t>
    </r>
  </si>
  <si>
    <t>http://arhivelenationale.ro/site/en/first-page/</t>
  </si>
  <si>
    <t>http://arhivelenationale.ro/site/despre_anr/legislatie/</t>
  </si>
  <si>
    <t>http://arhivelenationale.ro/site/servicii_publice/</t>
  </si>
  <si>
    <t>In English, however, the services are only briefly described.</t>
  </si>
  <si>
    <t>http://arhivelenationale.ro/site/cercetare/</t>
  </si>
  <si>
    <t>http://arhivelenationale.ro/site/cercetare/fonduri-si-colectii/</t>
  </si>
  <si>
    <t>http://portal.arhivelenationale.ro/webcenter/faces/oracle/webcenter/page/scopedMD/s28526898_e7d2_4fd6_8776_a48b47858a0b/Page4.jspx?_afrLoop=3355041518647502#!%40%40%3F_afrLoop%3D3355041518647502%26_adf.ctrl-state%3D18plufsrur_4</t>
  </si>
  <si>
    <t>It is a very new web tool offered by the National Archives of Romania.</t>
  </si>
  <si>
    <t>See Online Inventories section.</t>
  </si>
  <si>
    <t>http://portal.arhivelenationale.ro/webcenter/portal/ANRPublicCetateni/page198?_afrLoop=3355381420552377&amp;_adf.ctrl-state=18plufsrur_91#!</t>
  </si>
  <si>
    <t>http://cautare-b.arhivelenationale.ro/cautare-b/suchinfo.aspx</t>
  </si>
  <si>
    <t>Only a very limited amount of documents can be seen online.</t>
  </si>
  <si>
    <t>http://arhivelenationale.ro/site/despre_anr/organizare/; http://arhivelenationale.ro/site/wp-content/uploads/2019/02/RAPORT-ANR_2018-1.pdf; http://arhivelenationale.ro/site/conducere/</t>
  </si>
  <si>
    <t>There is no list of employees, only heads of departments and services are presented.</t>
  </si>
  <si>
    <t>Some of these information can be found in different places, such as the State Budget etc.</t>
  </si>
  <si>
    <t>Art. 4.7.1. from the Regulation of National Archives of Romania's Reading Rooms.</t>
  </si>
  <si>
    <t xml:space="preserve">Non-resident researchers can order files to study via email. </t>
  </si>
  <si>
    <t>Art. 3.1. from the Regulation of National Archives of Romania's Reading Rooms.</t>
  </si>
  <si>
    <t>The free access for all researchers disregarding their institutional affiliation or citizenship.</t>
  </si>
  <si>
    <t>http://arhivelenationale.ro/site/en/research/</t>
  </si>
  <si>
    <t>The Reading Room is open for a total amount of 42 hours.</t>
  </si>
  <si>
    <t>The Reading Rooms are closed only for academic events. However, for technical reasons some of storages where specific files are kept can close for longer periods of time.</t>
  </si>
  <si>
    <t>Annex No. 1 from the Regulation of National Archives of Romania's Reading Rooms.</t>
  </si>
  <si>
    <t>The inventories in the reading room are more complete than the online ones.</t>
  </si>
  <si>
    <t>http://arhivelenationale.ro/site/cercetare/fonduri-si-colectii/?tabul=3</t>
  </si>
  <si>
    <t>The inventories can be dowloaded from the internet.</t>
  </si>
  <si>
    <t>Art. 5.3.1. from the Regulation of National Archives of Romania's Reading Rooms.</t>
  </si>
  <si>
    <t>It depends of the place where the files are located. Some storage places of the National Archives of Romania deliver the requested files in more than one working day.</t>
  </si>
  <si>
    <t>Art. 5.6.1. from the Regulation of National Archives of Romania's Reading Rooms.</t>
  </si>
  <si>
    <t>A researcher cannot order more than 20 files one time, however.</t>
  </si>
  <si>
    <t>Art. 5.6.3. from the Regulation of National Archives of Romania's Reading Rooms.</t>
  </si>
  <si>
    <t>This option is available only by phone and only for non-resident researchers.</t>
  </si>
  <si>
    <t>It costs 7 lei (aprox. 1.5 euro) per day to take photos, so an amount for a single photo cannot be calculated.</t>
  </si>
  <si>
    <t>On a basis of an agreement between institutions, the Archives offer full discount for researchers</t>
  </si>
  <si>
    <t>If the foreign researchers are in an acedemic excahnge with a local institution that have a special agreement with the National Archives, the discount is apply to foreign researchers as well.</t>
  </si>
  <si>
    <t>The cost is 1 leu, but this service is rarely used.</t>
  </si>
  <si>
    <t>There are not available desktop computers for researchers.</t>
  </si>
  <si>
    <t>Art. 5.3.4. from the Regulation of National Archives of Romania's Reading Rooms.</t>
  </si>
  <si>
    <t>Art. 6.1.2. from the Regulation of National Archives of Romania's Reading Rooms</t>
  </si>
  <si>
    <t>Art. 8.2., Par. s) from the Regulation of National Archives of Romania's Reading Rooms.</t>
  </si>
  <si>
    <t>The National Archives of Romania ask the researcher to provide their library with a copy of the published study. This study is available for reading in the Reading Rooms of the National Archives. Although it is statuated as such, this is consider an academic obligation of the researcher towards the National Archives of Romania.</t>
  </si>
  <si>
    <t>The National Archives of Romania do not provide such services, but it is not forbidden to hire proxy researchers. However, this is considered non-academic behaviour.</t>
  </si>
  <si>
    <t>As mention above, the personal files of the high officials of the Romanian Communist Party are not considered private and a full access is granted, disregarding if the person is dead or still alive, despite the fact the law states otherwise.</t>
  </si>
  <si>
    <t>Evaluator’s Commentary: The National Archives of Romania are a friendly, research-oriented institution. It is the oldest archival institution in Romania, dating back to the first half of the 19th century - 1831 in Wallachia and 1832 in Moldova. The modern unified State Archives is functioning since 1862, after the union of the two principalities. Very proud of its traditions, the National Archives of Romania – the new name taken in 1996 – contains all sorts of documents from Middle Age to Communism. The National Archives were designated to take over the main political and historical archive of the former totalitarian regime: the documents from the Central Committee of the Romanian Communist Party. After the Revolution of December 1989, the archive of the Party-State went into the custody of the military, but at the beginning of the next decade the decision was taken to be handed over to the National Archives of Romania. The huge amount of documents produced between 1921 – the founding date of the Party – and its demise in 1989 consists in thousand of files of the former Sections of the Central Committee, especially after 1944, when the Communist Party took over the Government. Studying the social and political history of Romania in the 20th century is impossible without the files form the National Archives.
Despite the lack of new technical infrastructure, the National Archives of Romania provide an excellent place for researchers with the help of highly skillful professionals, friendly and pro-academic attitude.</t>
  </si>
  <si>
    <r>
      <t xml:space="preserve">Discounts defined by the law or the subordinate legal act on the paid archival services in the reading room apply to: </t>
    </r>
    <r>
      <rPr>
        <sz val="11"/>
        <color indexed="8"/>
        <rFont val="Sylfaen"/>
        <family val="1"/>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indexed="8"/>
        <rFont val="Sylfaen"/>
        <family val="1"/>
      </rPr>
      <t xml:space="preserve">
</t>
    </r>
    <r>
      <rPr>
        <sz val="11"/>
        <color indexed="8"/>
        <rFont val="Sylfaen"/>
        <family val="1"/>
      </rPr>
      <t xml:space="preserve">a) Discounts apply to all 9 groups – 1 
b) Discounts apply only to 6-8 groups – 0.75
c) Discounts apply only to 4-5 groups – 0.5
d) Discounts apply only to 1-3 groups – 0.25
e) The Archive does not offer any discounts – 0 </t>
    </r>
    <r>
      <rPr>
        <b/>
        <sz val="11"/>
        <color indexed="8"/>
        <rFont val="Sylfaen"/>
        <family val="1"/>
      </rPr>
      <t xml:space="preserve">
</t>
    </r>
  </si>
  <si>
    <r>
      <t>Discounts defined by the law or the subordinate legal act on the paid archival services in the reading room apply equally to domestic and foreign citizens:</t>
    </r>
    <r>
      <rPr>
        <sz val="11"/>
        <color indexed="8"/>
        <rFont val="Sylfaen"/>
        <family val="1"/>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indexed="8"/>
        <rFont val="Sylfaen"/>
        <family val="1"/>
      </rPr>
      <t xml:space="preserve">
</t>
    </r>
  </si>
  <si>
    <r>
      <t xml:space="preserve">Researchers can use stationary computers in the Archive reading room: </t>
    </r>
    <r>
      <rPr>
        <sz val="11"/>
        <color indexed="8"/>
        <rFont val="Sylfaen"/>
        <family val="1"/>
      </rPr>
      <t>a) Yes – 1 
b) No – 0</t>
    </r>
  </si>
  <si>
    <r>
      <t xml:space="preserve">Researchers are allowed to use their own electronic devices for processing and storing information (computers, tablets, flash drives, external hard drives) in the Archive reading room: </t>
    </r>
    <r>
      <rPr>
        <sz val="11"/>
        <color indexed="8"/>
        <rFont val="Sylfaen"/>
        <family val="1"/>
      </rPr>
      <t>a) Yes – 1 
b) No – 0</t>
    </r>
  </si>
  <si>
    <r>
      <t xml:space="preserve">The Archive reading room has internet access: </t>
    </r>
    <r>
      <rPr>
        <sz val="11"/>
        <color indexed="8"/>
        <rFont val="Sylfaen"/>
        <family val="1"/>
      </rPr>
      <t>a) Yes – 1 
b) No – 0</t>
    </r>
  </si>
  <si>
    <r>
      <t xml:space="preserve">If the Archive has a microfilm collection a microfilm reader is available for use in the reading room: </t>
    </r>
    <r>
      <rPr>
        <sz val="11"/>
        <color indexed="8"/>
        <rFont val="Sylfaen"/>
        <family val="1"/>
      </rPr>
      <t>a) The Archive offers a microfilm reader – 1
b) The Archive has a microfilm collection, but does not offer a microfilm reader – 0</t>
    </r>
    <r>
      <rPr>
        <b/>
        <sz val="11"/>
        <color indexed="8"/>
        <rFont val="Sylfaen"/>
        <family val="1"/>
      </rPr>
      <t xml:space="preserve">
</t>
    </r>
  </si>
  <si>
    <r>
      <t xml:space="preserve">Working conditions with the microfilms at the reading room: </t>
    </r>
    <r>
      <rPr>
        <sz val="11"/>
        <color indexed="8"/>
        <rFont val="Sylfaen"/>
        <family val="1"/>
      </rPr>
      <t>1) The Archive offers the possibility to save the microfilm files in PDF format for free;
2) The Archive allows to take pictures from the microfilm files (screen);
3) The Archive allows to print the microfilm files for a fee;</t>
    </r>
    <r>
      <rPr>
        <b/>
        <sz val="11"/>
        <color indexed="8"/>
        <rFont val="Sylfaen"/>
        <family val="1"/>
      </rPr>
      <t xml:space="preserve">
</t>
    </r>
    <r>
      <rPr>
        <sz val="11"/>
        <color indexed="8"/>
        <rFont val="Sylfaen"/>
        <family val="1"/>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indexed="8"/>
        <rFont val="Sylfaen"/>
        <family val="1"/>
      </rPr>
      <t xml:space="preserve">
</t>
    </r>
  </si>
  <si>
    <r>
      <t xml:space="preserve">Photographing of records in the Archive reading room is allowed using the researcher’s own copying devices (photo camera, cell phone, portable scanner): </t>
    </r>
    <r>
      <rPr>
        <sz val="11"/>
        <color indexed="8"/>
        <rFont val="Sylfaen"/>
        <family val="1"/>
      </rPr>
      <t>a) Allowed and free of charge – 1
b) Allowed but not free of charge – 0.25
c) Photographing of records using the researcher’s own devices is prohibited – 0</t>
    </r>
    <r>
      <rPr>
        <b/>
        <sz val="11"/>
        <color indexed="8"/>
        <rFont val="Sylfaen"/>
        <family val="1"/>
      </rPr>
      <t xml:space="preserve">
</t>
    </r>
  </si>
  <si>
    <r>
      <t xml:space="preserve">After the copies of records are ordered a researcher has to wait for: </t>
    </r>
    <r>
      <rPr>
        <sz val="11"/>
        <color indexed="8"/>
        <rFont val="Sylfaen"/>
        <family val="1"/>
      </rPr>
      <t>a) 0-24 hours – 1
b) 1-2 working days – 0.75
c) 3-4 working days – 0.5
d) 5 working days or more – 0.25</t>
    </r>
  </si>
  <si>
    <r>
      <t xml:space="preserve">Number of record copies a researcher can order simultaneously: </t>
    </r>
    <r>
      <rPr>
        <sz val="11"/>
        <color indexed="8"/>
        <rFont val="Sylfaen"/>
        <family val="1"/>
      </rPr>
      <t>a) Unlimited (within reasonable limits) – 1
b) 51-100 scanned pages – 0.75
c) 21-50 scanned pages – 0.5
d) 1-20 scanned pages – 0.25</t>
    </r>
  </si>
  <si>
    <r>
      <t xml:space="preserve">In case the archive refuses a researcher access to the damaged record or file: </t>
    </r>
    <r>
      <rPr>
        <sz val="11"/>
        <color indexed="8"/>
        <rFont val="Sylfaen"/>
        <family val="1"/>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</si>
  <si>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indexed="8"/>
        <rFont val="Sylfaen"/>
        <family val="1"/>
      </rPr>
      <t>a) The Archive has such a list and provides it to the researchers – 1
b) The Archive has such a list but does not provide it to the researchers – 0.5 
c) The Archive does not have such a list – 0</t>
    </r>
    <r>
      <rPr>
        <b/>
        <sz val="11"/>
        <color indexed="8"/>
        <rFont val="Sylfaen"/>
        <family val="1"/>
      </rPr>
      <t xml:space="preserve">
</t>
    </r>
  </si>
  <si>
    <r>
      <t xml:space="preserve">The period of time defined by the subordinate legal act for the restoration of the damaged records or files is: </t>
    </r>
    <r>
      <rPr>
        <sz val="11"/>
        <color indexed="8"/>
        <rFont val="Sylfaen"/>
        <family val="1"/>
      </rPr>
      <t xml:space="preserve">a) 1 year or less - 1
b) more than 1 year - 0.5
c) Is not defined - 0
</t>
    </r>
  </si>
  <si>
    <r>
      <t xml:space="preserve">Individuals that are unable to visit the archive personally can hire a proxy researcher: </t>
    </r>
    <r>
      <rPr>
        <sz val="11"/>
        <color indexed="8"/>
        <rFont val="Sylfaen"/>
        <family val="1"/>
      </rPr>
      <t>a) The Archive has its own proxy researchers or can provide contacts of private proxy researchers – 1
b) The Archive does not provide such a service – 0</t>
    </r>
    <r>
      <rPr>
        <b/>
        <sz val="11"/>
        <color indexed="8"/>
        <rFont val="Sylfaen"/>
        <family val="1"/>
      </rPr>
      <t xml:space="preserve">
</t>
    </r>
  </si>
  <si>
    <r>
      <t xml:space="preserve">In case if the answer to the  previous question (N3.35) is positive: </t>
    </r>
    <r>
      <rPr>
        <sz val="11"/>
        <color indexed="8"/>
        <rFont val="Sylfaen"/>
        <family val="1"/>
      </rPr>
      <t>a) Individuals interested in using the archive remotely can select any proxy researcher they like – 1  
b) Proxy researchers are selected by the Archive – 0.25</t>
    </r>
    <r>
      <rPr>
        <b/>
        <sz val="11"/>
        <color indexed="8"/>
        <rFont val="Sylfaen"/>
        <family val="1"/>
      </rPr>
      <t xml:space="preserve"> 
</t>
    </r>
  </si>
  <si>
    <r>
      <t xml:space="preserve">Publication rights and terms: </t>
    </r>
    <r>
      <rPr>
        <sz val="11"/>
        <color indexed="8"/>
        <rFont val="Sylfaen"/>
        <family val="1"/>
      </rPr>
      <t>a) Publication of the archival records is free and the responsibility to mention the Archive lies with the author – 1
b) Publication of archival records must be agreed with the Archive – 0.25</t>
    </r>
    <r>
      <rPr>
        <b/>
        <sz val="11"/>
        <color indexed="8"/>
        <rFont val="Sylfaen"/>
        <family val="1"/>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</si>
  <si>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</si>
  <si>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indexed="8"/>
        <rFont val="Sylfaen"/>
        <family val="1"/>
      </rPr>
      <t>a) The information is declassified and made available – 1
b) The information is declassified and made available only upon approval of a legal heir – 0.5
c) The information remains classified until the expiration of the legal period – 0</t>
    </r>
    <r>
      <rPr>
        <b/>
        <sz val="11"/>
        <color indexed="8"/>
        <rFont val="Sylfaen"/>
        <family val="1"/>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</si>
  <si>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</si>
  <si>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</si>
  <si>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</si>
  <si>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</si>
  <si>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</si>
  <si>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 xml:space="preserve">The Law on Classified Information prevents any restriction of civic and human rights stated in the Constitution of Romania and in the Universal Declaration of Human Rights. </t>
  </si>
  <si>
    <t>However, the personal files of the high officials of the Romanian Communist Party are not considered private and a full access is granted, disregarding if the person is still alive.</t>
  </si>
  <si>
    <t>Art. 3 and 24, Par. 5 from the Law on Classified Information No. 182/2002.</t>
  </si>
  <si>
    <t>Art. 24, Par. 6 from the Law on Classified Information No. 182/2002.</t>
  </si>
  <si>
    <t>Scientific research is especially mentioned as an exemption.</t>
  </si>
  <si>
    <t>It is not mentioned in the law or in different other regulations or rules, but the National Archives offer full access to personal files of the members of the "nomenklatura".</t>
  </si>
  <si>
    <t>Art. 7 from the Law Granting Free Access to Public Information No. 544/2001.</t>
  </si>
  <si>
    <t>All public institutions are due to answer any written request in 30 working days.</t>
  </si>
  <si>
    <t>Art. 8, Par. 4 from the Law on Personal Data Protection No. 363/2018.</t>
  </si>
  <si>
    <t>The Law does not mention specifically "repressive state institutions", but states that all legal provisions concerning personal data protection apply to archives and historical research.</t>
  </si>
  <si>
    <t>The National Archives do not have files from the former Communist political police.</t>
  </si>
  <si>
    <t>Chapter IV, Art. 29, Paragraph 2 from the Law on the National Archives no. 16/1996 (republished in 2014) and Chapter VI from the Regulation of National Archives of Romania's Reading Rooms.</t>
  </si>
  <si>
    <t>Sections 10 and 11 from the Internal Rules and Regulations of the National Archives of Romania and Section IV from the Law on the National Archives no. 16/1996 (republished in 2014).</t>
  </si>
  <si>
    <t>All public institutions are due to answer any written request in 30 working days. In reality, the Achives respond as soon as the information is localized.</t>
  </si>
  <si>
    <t>http://arhivelenationale.ro/site/servicii_publice/relatii_publice/?tabul=2</t>
  </si>
  <si>
    <t>The tax is 45 lei (less than 10 euros).</t>
  </si>
  <si>
    <t>On a basis of an agreement between institutions, the Archives offer full discount for researchers.</t>
  </si>
  <si>
    <t xml:space="preserve">If the foreign researchers are in an acedemic excahnge with a local institution that have a special agreement with the National Archives, the discount is apply to foreign researchers as well. </t>
  </si>
  <si>
    <t xml:space="preserve">Country: </t>
  </si>
  <si>
    <t xml:space="preserve">Archive: </t>
  </si>
  <si>
    <t xml:space="preserve">Evaluator: </t>
  </si>
  <si>
    <t>Link (if applicable)</t>
  </si>
  <si>
    <t>Comment</t>
  </si>
  <si>
    <t xml:space="preserve">Assessment of the Openness of State Archive according to Methodology - Openness of State Archives </t>
  </si>
  <si>
    <t>Commnet</t>
  </si>
  <si>
    <t>Relevant Article from the Law or Link (if applicable)</t>
  </si>
  <si>
    <t>2.1</t>
  </si>
  <si>
    <t>2.2</t>
  </si>
  <si>
    <t>2.3</t>
  </si>
  <si>
    <t>2.4</t>
  </si>
  <si>
    <t>2.5</t>
  </si>
  <si>
    <t>2.6</t>
  </si>
  <si>
    <t>2.7</t>
  </si>
  <si>
    <t>2.8</t>
  </si>
  <si>
    <t>2.10</t>
  </si>
  <si>
    <t>2.11</t>
  </si>
  <si>
    <t>2.12</t>
  </si>
  <si>
    <t>3.1</t>
  </si>
  <si>
    <t>3.2</t>
  </si>
  <si>
    <t>3.3</t>
  </si>
  <si>
    <t>3.4</t>
  </si>
  <si>
    <t>3.5</t>
  </si>
  <si>
    <t>3.6</t>
  </si>
  <si>
    <t>3.7</t>
  </si>
  <si>
    <t>3.8</t>
  </si>
  <si>
    <t>3.9</t>
  </si>
  <si>
    <t>3.11</t>
  </si>
  <si>
    <t>3.12</t>
  </si>
  <si>
    <t>3.13</t>
  </si>
  <si>
    <t>3.14</t>
  </si>
  <si>
    <t>3.15</t>
  </si>
  <si>
    <t>3.16</t>
  </si>
  <si>
    <t>3.17</t>
  </si>
  <si>
    <t>3.18</t>
  </si>
  <si>
    <t>3.19</t>
  </si>
  <si>
    <t>3.21</t>
  </si>
  <si>
    <t>3.22</t>
  </si>
  <si>
    <t>3.23</t>
  </si>
  <si>
    <t>3.24</t>
  </si>
  <si>
    <t>3.25</t>
  </si>
  <si>
    <t>3.26</t>
  </si>
  <si>
    <t>3.27</t>
  </si>
  <si>
    <t>3.28</t>
  </si>
  <si>
    <t>3.29</t>
  </si>
  <si>
    <t>3.31</t>
  </si>
  <si>
    <t>3.32</t>
  </si>
  <si>
    <t>3.33</t>
  </si>
  <si>
    <t>3.34</t>
  </si>
  <si>
    <t>3.35</t>
  </si>
  <si>
    <t>3.36</t>
  </si>
  <si>
    <t>3.37</t>
  </si>
  <si>
    <r>
      <t xml:space="preserve">The number of weekly working hours of the Archive reading room is: </t>
    </r>
    <r>
      <rPr>
        <sz val="11"/>
        <color indexed="8"/>
        <rFont val="Sylfaen"/>
        <family val="1"/>
      </rPr>
      <t>a) more than 40 hours – 1
b) 31-40 hours – 0.75
c) 21-30 hours – 0.5
d) 20 hours or less – 0.25</t>
    </r>
  </si>
  <si>
    <t>Country: Romania</t>
  </si>
  <si>
    <t>Archive: National Archives of Romania</t>
  </si>
  <si>
    <t>Evaluator: Alexandru-Murad Mironov</t>
  </si>
  <si>
    <t>a)</t>
  </si>
  <si>
    <t>Chapter IV, art. 28, paragraph 2 from the Law on the National Archives no. 16/1996 (republished in 2014).</t>
  </si>
  <si>
    <t>Chapters 3 from Regulation of National Archives of Romania's Reading Rooms.</t>
  </si>
  <si>
    <t>There is no mention of local or foreign nationals, but only "researchers".</t>
  </si>
  <si>
    <t>There are only technical reasons for turning down a request for access to documents and files, the most common being the file was requested by other researchers. In this case, there is a mention on the request form made by the archivist: On study.</t>
  </si>
  <si>
    <t>The National Archives do not ask for criminal record.</t>
  </si>
  <si>
    <t>Chapter IV, art. 30, and Annex No. 6 from the Law on the National Archives no. 16/1996 (republished in 2014).</t>
  </si>
  <si>
    <t>Chapter IV, Art. 28, Par. 3 from the Law on the National Archives no. 16/1996 (republished in 2014); Section 5, Art. 25, Par. e), and Annex No. 2 from the Internal Rules and Regulations of the National Archives of Romania.</t>
  </si>
  <si>
    <t>There are no specific rules regarding this. However, important historical documents cannot be displayed in orginal, but only as copies. Any organisation, public or private, or individual is equaly considered a partner.</t>
  </si>
  <si>
    <t>Chapter 4, Par. 4.5 from the Regulation of National Archives of Romania's Reading Rooms.</t>
  </si>
  <si>
    <t>Any document that was declassified upon a researcher's request is granted full access to any other researcher.</t>
  </si>
  <si>
    <t>The same as above.</t>
  </si>
  <si>
    <t>Annex No. 5 from the Law on the National Archives no. 16/1996 (republished in 2014).</t>
  </si>
  <si>
    <t>Chapter III, 2nd Section from the Law on the National Archives no. 16/1996 (republished in 2014).</t>
  </si>
  <si>
    <t>Although the Law of the National Archives of Romania allows the selection and keeping of only certain documents, once a document is considered a part of the Historical Archives it cannot be destroyed, no matter if it was initially classified or not.</t>
  </si>
  <si>
    <t>It can be declassified even earlier upon request by professional researchers ( as it was the case of State Planning Committee).</t>
  </si>
  <si>
    <t>The law does not specify the posibility of re-classication.</t>
  </si>
  <si>
    <t>There are no legal provisions concerning secret archives.</t>
  </si>
  <si>
    <t>There are no legal provisions concerning the existence of classified records.</t>
  </si>
  <si>
    <t>Chapters 3 to 5 from the Regulation of National Archives of Romania's Reading Rooms.</t>
  </si>
  <si>
    <t>Annex No. 5 from the Law on the National Archives no. 16/1996 (republished in 2014); Chapter 4, Par. 4.4 from the Regulation of National Archives of Romania's Reading Rooms.</t>
  </si>
  <si>
    <t>Section 11, Art. 43, Par. (1) from the Internal Rules and Regulations of the National Archives of Romania.</t>
  </si>
  <si>
    <t>All files and records in the National Archives of Romania are available for any researcher. However, the National Archives of Romania are the legal depository of the former Communist Party archives, not for those created by the secret political police, justice, military, etc.</t>
  </si>
  <si>
    <t>See above.</t>
  </si>
  <si>
    <t>The private entity must provide the National Archives of Romania with a copy of its files inventory. Also, in case of closing or selling the private archives the National Archives of Romania must be noticed in advance and can pre-empts the private archive.</t>
  </si>
  <si>
    <t>Chapter III, Section III from the Law on the National Archives no. 16/1996 (republished in 2014).</t>
  </si>
  <si>
    <t>Chapter III, Section IV, Art. 15 from the Law on the National Archives no. 16/1996 (republished in 2014).</t>
  </si>
  <si>
    <t>There is no specific answer in this case. The Law grants access only to documents that are not affecting the private life of living indviduals. However, the personal files of the high officials of the Romanian Communist Party are not considered private and a full access is granted.</t>
  </si>
  <si>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</si>
  <si>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</si>
  <si>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</si>
  <si>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</si>
  <si>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</si>
  <si>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</si>
  <si>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</si>
  <si>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</si>
  <si>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</si>
  <si>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</si>
  <si>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</si>
  <si>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</si>
  <si>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</si>
  <si>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</si>
  <si>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</si>
  <si>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</si>
  <si>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</si>
  <si>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</si>
  <si>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</si>
  <si>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</si>
  <si>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</si>
  <si>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</si>
  <si>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</si>
  <si>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</si>
  <si>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</si>
  <si>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</si>
  <si>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</si>
  <si>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</si>
  <si>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indexed="8"/>
        <rFont val="Sylfaen"/>
        <family val="1"/>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indexed="8"/>
        <rFont val="Sylfaen"/>
        <family val="1"/>
      </rPr>
      <t xml:space="preserve">
</t>
    </r>
  </si>
  <si>
    <r>
      <t xml:space="preserve">Access to archival fonds (files and records) is granted equally to any researcher – both foreign and domestic citizens: </t>
    </r>
    <r>
      <rPr>
        <sz val="11"/>
        <color indexed="8"/>
        <rFont val="Sylfaen"/>
        <family val="1"/>
      </rPr>
      <t>a) Yes - 1
b) The Archive has unequal conditions of access with the advantage for the domestic citizens – 0.25</t>
    </r>
    <r>
      <rPr>
        <b/>
        <sz val="11"/>
        <color indexed="8"/>
        <rFont val="Sylfaen"/>
        <family val="1"/>
      </rPr>
      <t xml:space="preserve">
</t>
    </r>
  </si>
  <si>
    <t>Answer</t>
  </si>
  <si>
    <r>
      <t xml:space="preserve">Access to the Archive reading room procedures: </t>
    </r>
    <r>
      <rPr>
        <sz val="11"/>
        <color indexed="8"/>
        <rFont val="Sylfaen"/>
        <family val="1"/>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</si>
  <si>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indexed="8"/>
        <rFont val="Sylfaen"/>
        <family val="1"/>
      </rPr>
      <t>a) The Archive provides a written substantiation – 1 
b) The Archive provides only with oral substantiation - 0.25
c) The Archives does not provide any substantiation – 0</t>
    </r>
    <r>
      <rPr>
        <b/>
        <sz val="11"/>
        <color indexed="8"/>
        <rFont val="Sylfaen"/>
        <family val="1"/>
      </rPr>
      <t xml:space="preserve"> 
</t>
    </r>
  </si>
  <si>
    <r>
      <t xml:space="preserve">Do individuals with unserved or unacquitted conviction have access to the Archive: </t>
    </r>
    <r>
      <rPr>
        <sz val="11"/>
        <color indexed="8"/>
        <rFont val="Sylfaen"/>
        <family val="1"/>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</si>
  <si>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indexed="8"/>
        <rFont val="Sylfaen"/>
        <family val="1"/>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</si>
  <si>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indexed="8"/>
        <rFont val="Sylfaen"/>
        <family val="1"/>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</si>
  <si>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indexed="8"/>
        <rFont val="Sylfaen"/>
        <family val="1"/>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indexed="8"/>
        <rFont val="Sylfaen"/>
        <family val="1"/>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</si>
  <si>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indexed="8"/>
        <rFont val="Sylfaen"/>
        <family val="1"/>
      </rPr>
      <t>: a) Yes – 1
b) No – 0</t>
    </r>
  </si>
  <si>
    <r>
      <t xml:space="preserve">Responsibility for the illegal usage of the personal data lies: </t>
    </r>
    <r>
      <rPr>
        <sz val="11"/>
        <color indexed="8"/>
        <rFont val="Sylfaen"/>
        <family val="1"/>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</si>
  <si>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indexed="8"/>
        <rFont val="Sylfaen"/>
        <family val="1"/>
      </rPr>
      <t>a) No - 1
b) Yes - 0</t>
    </r>
  </si>
  <si>
    <r>
      <t xml:space="preserve">Declassified fonds, files, or records that have not been published may be re-classified: </t>
    </r>
    <r>
      <rPr>
        <sz val="11"/>
        <color indexed="8"/>
        <rFont val="Sylfaen"/>
        <family val="1"/>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</si>
  <si>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indexed="8"/>
        <rFont val="Sylfaen"/>
        <family val="1"/>
      </rPr>
      <t xml:space="preserve">a) Cannot be destroyed – 1 
b) Can be destroyed – 0 </t>
    </r>
  </si>
  <si>
    <r>
      <t xml:space="preserve">Upon the termination of the statutory period, the archival fonds becomes declassified by the Archive itself, established committee or other authorized body: </t>
    </r>
    <r>
      <rPr>
        <sz val="11"/>
        <color indexed="8"/>
        <rFont val="Sylfaen"/>
        <family val="1"/>
      </rPr>
      <t>a) Right away after the termination of the statutory period - 1
b) Based on the request of a citizen or a legal entity - 0.5</t>
    </r>
    <r>
      <rPr>
        <b/>
        <sz val="11"/>
        <color indexed="8"/>
        <rFont val="Sylfaen"/>
        <family val="1"/>
      </rPr>
      <t xml:space="preserve">
</t>
    </r>
  </si>
  <si>
    <r>
      <t>Classification of the fonds, files, or records after the termination of the statutory period:</t>
    </r>
    <r>
      <rPr>
        <sz val="11"/>
        <color indexed="8"/>
        <rFont val="Sylfaen"/>
        <family val="1"/>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</si>
  <si>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indexed="8"/>
        <rFont val="Sylfaen"/>
        <family val="1"/>
      </rPr>
      <t>a) No – 1
b) Yes – 0</t>
    </r>
  </si>
  <si>
    <r>
      <t xml:space="preserve">It is inadmissible by law to hide the existence of classified records: </t>
    </r>
    <r>
      <rPr>
        <sz val="11"/>
        <color indexed="8"/>
        <rFont val="Sylfaen"/>
        <family val="1"/>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</si>
  <si>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indexed="8"/>
        <rFont val="Sylfaen"/>
        <family val="1"/>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</si>
  <si>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indexed="8"/>
        <rFont val="Sylfaen"/>
        <family val="1"/>
      </rPr>
      <t>a) Yes – 1
b) No – 0</t>
    </r>
  </si>
  <si>
    <r>
      <t xml:space="preserve">The law prohibits classifying of fonds (neither full, nor partial), files, or records held by the repressive state institutions: </t>
    </r>
    <r>
      <rPr>
        <sz val="11"/>
        <color indexed="8"/>
        <rFont val="Sylfaen"/>
        <family val="1"/>
      </rPr>
      <t>a) Prohibited by law – 1
b) Prohibited by a subordinate legal act – 0.75
c) There is no information on this in the law or subordinate legal acts  - 0.25
d) Allowed by law or subordinate legal act – 0</t>
    </r>
    <r>
      <rPr>
        <b/>
        <sz val="11"/>
        <color indexed="8"/>
        <rFont val="Sylfaen"/>
        <family val="1"/>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</si>
  <si>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indexed="8"/>
        <rFont val="Sylfaen"/>
        <family val="1"/>
      </rPr>
      <t>a) Is not obligated if it meets the terms of storage – 1 
b) Is obligated – 0.25</t>
    </r>
  </si>
  <si>
    <r>
      <t xml:space="preserve">The legislation recognizes the existence of private archives and provides the protection and autonomous management of their  records: </t>
    </r>
    <r>
      <rPr>
        <sz val="11"/>
        <color indexed="8"/>
        <rFont val="Sylfaen"/>
        <family val="1"/>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</si>
  <si>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</si>
  <si>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</si>
  <si>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</si>
  <si>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indexed="8"/>
        <rFont val="Sylfaen"/>
        <family val="1"/>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rPr>
      <t>a) The</t>
    </r>
    <r>
      <rPr>
        <sz val="11"/>
        <color indexed="10"/>
        <rFont val="Sylfaen"/>
        <family val="1"/>
      </rPr>
      <t xml:space="preserve"> </t>
    </r>
    <r>
      <rPr>
        <sz val="11"/>
        <color indexed="8"/>
        <rFont val="Sylfaen"/>
        <family val="1"/>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indexed="8"/>
        <rFont val="Sylfaen"/>
        <family val="1"/>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</si>
  <si>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</si>
  <si>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</si>
  <si>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</si>
  <si>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</si>
  <si>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</si>
  <si>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</si>
  <si>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</si>
  <si>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</si>
  <si>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indexed="8"/>
        <rFont val="Sylfaen"/>
        <family val="1"/>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</si>
  <si>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indexed="8"/>
        <rFont val="Sylfaen"/>
        <family val="1"/>
      </rPr>
      <t>a) 50 years or less – 1
b) 51-74 years – 0.75
c) 75-99 years – 0.5
d) 100 years or more – 0.25</t>
    </r>
  </si>
  <si>
    <r>
      <t>A period of time since the individual’s death, after which access to the records containing his/her personal data, including personal or/and family secret</t>
    </r>
    <r>
      <rPr>
        <sz val="11"/>
        <color indexed="8"/>
        <rFont val="Sylfaen"/>
        <family val="1"/>
      </rPr>
      <t xml:space="preserve"> </t>
    </r>
    <r>
      <rPr>
        <b/>
        <sz val="11"/>
        <color indexed="8"/>
        <rFont val="Sylfaen"/>
        <family val="1"/>
      </rPr>
      <t xml:space="preserve">data about private life or containing threats to the person’s security, is granted after: </t>
    </r>
    <r>
      <rPr>
        <sz val="11"/>
        <color indexed="8"/>
        <rFont val="Sylfaen"/>
        <family val="1"/>
      </rPr>
      <t>a) 30 years or less - 1
b) 31-50 years - 0.5
c) 50 more than 50 years - 0</t>
    </r>
    <r>
      <rPr>
        <b/>
        <sz val="11"/>
        <color indexed="8"/>
        <rFont val="Sylfaen"/>
        <family val="1"/>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</si>
  <si>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indexed="8"/>
        <rFont val="Sylfaen"/>
        <family val="1"/>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</si>
  <si>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indexed="8"/>
        <rFont val="Sylfaen"/>
        <family val="1"/>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indexed="8"/>
        <rFont val="Sylfaen"/>
        <family val="1"/>
      </rPr>
      <t xml:space="preserve">
</t>
    </r>
  </si>
  <si>
    <r>
      <t xml:space="preserve">The Archive is obligated to provide a written reasoning and legal substantiation for its decision to refuse to provide a record, including personal or/and family secret, containing personal data: </t>
    </r>
    <r>
      <rPr>
        <sz val="11"/>
        <color indexed="8"/>
        <rFont val="Sylfaen"/>
        <family val="1"/>
      </rPr>
      <t>a) Is obligated – 1
b) Can provide an oral explanation – 0.25
c) Is not obligated – 0</t>
    </r>
  </si>
  <si>
    <r>
      <t xml:space="preserve">The Law on Personal Data Protection does not apply to the archives or fonds of repressive state institutions: </t>
    </r>
    <r>
      <rPr>
        <sz val="11"/>
        <color indexed="8"/>
        <rFont val="Sylfaen"/>
        <family val="1"/>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</si>
  <si>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</si>
  <si>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</si>
  <si>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</si>
  <si>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</si>
  <si>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</si>
  <si>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</si>
  <si>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</si>
  <si>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</si>
  <si>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</si>
  <si>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</si>
  <si>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</si>
  <si>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</si>
  <si>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</si>
  <si>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</si>
  <si>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</si>
  <si>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</si>
  <si>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indexed="8"/>
        <rFont val="Sylfaen"/>
        <family val="1"/>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indexed="8"/>
        <rFont val="Sylfaen"/>
        <family val="1"/>
      </rPr>
      <t xml:space="preserve">
</t>
    </r>
  </si>
  <si>
    <r>
      <t xml:space="preserve">The main services provided by the Archive are: </t>
    </r>
    <r>
      <rPr>
        <sz val="11"/>
        <color indexed="8"/>
        <rFont val="Sylfaen"/>
        <family val="1"/>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indexed="8"/>
        <rFont val="Sylfaen"/>
        <family val="1"/>
      </rPr>
      <t xml:space="preserve">
</t>
    </r>
  </si>
  <si>
    <r>
      <t xml:space="preserve">The standard time for issuing notices is: </t>
    </r>
    <r>
      <rPr>
        <sz val="11"/>
        <color indexed="8"/>
        <rFont val="Sylfaen"/>
        <family val="1"/>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</si>
  <si>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indexed="8"/>
        <rFont val="Sylfaen"/>
        <family val="1"/>
      </rPr>
      <t>a) 0%-0.49% of the average wage in the country – 1 
b) 0.5% - 1.49% – 0.75
c) 1.5% and more – 0.25</t>
    </r>
  </si>
  <si>
    <r>
      <t xml:space="preserve">The cost of preparing and delivering property notices ordered by citizens (in a standard time limit) is: </t>
    </r>
    <r>
      <rPr>
        <sz val="11"/>
        <color indexed="8"/>
        <rFont val="Sylfaen"/>
        <family val="1"/>
      </rPr>
      <t>a) 0%-1.99% of the average wage in the country – 1
b) 2%-4.99% – 0.75
c) 5% and more – 0.25</t>
    </r>
  </si>
  <si>
    <r>
      <t xml:space="preserve">Discounts defined by the law or subordinate legal acts on the provision of social-legal notices apply to: </t>
    </r>
    <r>
      <rPr>
        <sz val="11"/>
        <color indexed="8"/>
        <rFont val="Sylfaen"/>
        <family val="1"/>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indexed="8"/>
        <rFont val="Sylfaen"/>
        <family val="1"/>
      </rPr>
      <t xml:space="preserve">
</t>
    </r>
  </si>
  <si>
    <r>
      <t>Discounts defined by the law or subordinate legal act on the provision of social-legal notices apply equally to the domestic and foreign citizens:</t>
    </r>
    <r>
      <rPr>
        <sz val="11"/>
        <color indexed="8"/>
        <rFont val="Sylfaen"/>
        <family val="1"/>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indexed="8"/>
        <rFont val="Sylfaen"/>
        <family val="1"/>
      </rPr>
      <t xml:space="preserve">
</t>
    </r>
  </si>
  <si>
    <r>
      <t xml:space="preserve">The prices of the archival servises (both notices and the ones of the reading room) are equal for the domestic and foreign citizens: </t>
    </r>
    <r>
      <rPr>
        <sz val="11"/>
        <color indexed="8"/>
        <rFont val="Sylfaen"/>
        <family val="1"/>
      </rPr>
      <t>a) Yes – 1
b) The prices are hihgher for the foreign citizens – 0</t>
    </r>
    <r>
      <rPr>
        <b/>
        <sz val="11"/>
        <color indexed="8"/>
        <rFont val="Sylfaen"/>
        <family val="1"/>
      </rPr>
      <t xml:space="preserve">
</t>
    </r>
  </si>
  <si>
    <r>
      <t xml:space="preserve">The Archive has a multilingual website: </t>
    </r>
    <r>
      <rPr>
        <sz val="11"/>
        <color indexed="8"/>
        <rFont val="Sylfaen"/>
        <family val="1"/>
      </rPr>
      <t>a) The Archive has a website in the official state language as well as in English or Russian – 1
b) The Archive website is available only in the official state language – 0.25
c) The Archive does not have a website – 0</t>
    </r>
    <r>
      <rPr>
        <b/>
        <sz val="11"/>
        <color indexed="8"/>
        <rFont val="Sylfaen"/>
        <family val="1"/>
      </rPr>
      <t xml:space="preserve">
</t>
    </r>
  </si>
  <si>
    <r>
      <t xml:space="preserve">The Archive website contains archive related legislation: </t>
    </r>
    <r>
      <rPr>
        <sz val="11"/>
        <color indexed="8"/>
        <rFont val="Sylfaen"/>
        <family val="1"/>
      </rPr>
      <t>a) In the official state language and in English of Russian – 1
b) Only in the official state language – 0.75
c) The Archive website does not contain archive related legislation – 0</t>
    </r>
    <r>
      <rPr>
        <b/>
        <sz val="11"/>
        <color indexed="8"/>
        <rFont val="Sylfaen"/>
        <family val="1"/>
      </rPr>
      <t xml:space="preserve">
</t>
    </r>
  </si>
  <si>
    <r>
      <t xml:space="preserve">The Archive website explains the types of services it offers (or it is possible to find answers in the FAQ section of the website): </t>
    </r>
    <r>
      <rPr>
        <sz val="11"/>
        <color indexed="8"/>
        <rFont val="Sylfaen"/>
        <family val="1"/>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indexed="8"/>
        <rFont val="Sylfaen"/>
        <family val="1"/>
      </rPr>
      <t xml:space="preserve">
</t>
    </r>
  </si>
  <si>
    <r>
      <t xml:space="preserve">The Archive website provides information about the access procedure for the researchers, working hours and working rules: </t>
    </r>
    <r>
      <rPr>
        <sz val="11"/>
        <color indexed="8"/>
        <rFont val="Sylfaen"/>
        <family val="1"/>
      </rPr>
      <t>a) In the official state language and in English – 1
b) Only in the state language – 0.75
c) The Archive website does not provide such information – 0</t>
    </r>
    <r>
      <rPr>
        <b/>
        <sz val="11"/>
        <color indexed="8"/>
        <rFont val="Sylfaen"/>
        <family val="1"/>
      </rPr>
      <t xml:space="preserve">
</t>
    </r>
  </si>
  <si>
    <r>
      <t xml:space="preserve">The Archive website contains a list of archival fonds (or a guide book) with the following key information: </t>
    </r>
    <r>
      <rPr>
        <sz val="11"/>
        <color indexed="8"/>
        <rFont val="Sylfaen"/>
        <family val="1"/>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</si>
  <si>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indexed="8"/>
        <rFont val="Sylfaen"/>
        <family val="1"/>
      </rPr>
      <t>a) The Finding aid documents are proactively available on the Archive website – 1
b) It is possible to make a request for the finding aid documents and receive them online – 0.75 
c) The Archive website does not have an online request option – 0</t>
    </r>
    <r>
      <rPr>
        <b/>
        <sz val="11"/>
        <color indexed="8"/>
        <rFont val="Sylfaen"/>
        <family val="1"/>
      </rPr>
      <t xml:space="preserve">
</t>
    </r>
  </si>
  <si>
    <t>2.9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</si>
</sst>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1">
    <font>
      <sz val="11"/>
      <color theme="1"/>
      <name val="Calibri"/>
      <family val="2"/>
    </font>
    <font>
      <sz val="11"/>
      <color indexed="8"/>
      <name val="Calibri"/>
      <family val="2"/>
    </font>
    <font>
      <b/>
      <sz val="11"/>
      <color indexed="8"/>
      <name val="Sylfaen"/>
      <family val="1"/>
    </font>
    <font>
      <sz val="11"/>
      <color indexed="8"/>
      <name val="Sylfaen"/>
      <family val="1"/>
    </font>
    <font>
      <sz val="11"/>
      <color indexed="10"/>
      <name val="Sylfaen"/>
      <family val="1"/>
    </font>
    <font>
      <sz val="9"/>
      <name val="Tahoma"/>
      <family val="2"/>
    </font>
    <font>
      <b/>
      <sz val="9"/>
      <name val="Tahoma"/>
      <family val="2"/>
    </font>
    <font>
      <sz val="11"/>
      <name val="Sylfaen"/>
      <family val="1"/>
    </font>
    <font>
      <sz val="11"/>
      <color indexed="63"/>
      <name val="Sylfaen"/>
      <family val="1"/>
    </font>
    <font>
      <u val="single"/>
      <sz val="11"/>
      <color indexed="30"/>
      <name val="Calibri"/>
      <family val="2"/>
    </font>
    <font>
      <b/>
      <sz val="11"/>
      <color indexed="8"/>
      <name val="Calibri"/>
      <family val="2"/>
    </font>
    <font>
      <sz val="11"/>
      <color indexed="9"/>
      <name val="Calibri"/>
      <family val="2"/>
    </font>
    <font>
      <sz val="11"/>
      <color indexed="9"/>
      <name val="Sylfaen"/>
      <family val="1"/>
    </font>
    <font>
      <sz val="11"/>
      <color indexed="10"/>
      <name val="Calibri"/>
      <family val="2"/>
    </font>
    <font>
      <b/>
      <sz val="14"/>
      <color indexed="8"/>
      <name val="Sylfaen"/>
      <family val="1"/>
    </font>
    <font>
      <sz val="14"/>
      <color indexed="8"/>
      <name val="Sylfaen"/>
      <family val="1"/>
    </font>
    <font>
      <sz val="8"/>
      <name val="Calibri"/>
      <family val="2"/>
    </font>
    <font>
      <sz val="11"/>
      <name val="Calibri"/>
      <family val="2"/>
    </font>
    <font>
      <u val="single"/>
      <sz val="11"/>
      <color indexed="36"/>
      <name val="Calibri"/>
      <family val="2"/>
    </font>
    <font>
      <b/>
      <sz val="11"/>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style="medium"/>
    </border>
    <border>
      <left style="thin"/>
      <right style="thin"/>
      <top style="thin"/>
      <bottom/>
    </border>
    <border>
      <left style="thin"/>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medium">
        <color indexed="10"/>
      </left>
      <right style="medium">
        <color indexed="10"/>
      </right>
      <top style="medium">
        <color indexed="10"/>
      </top>
      <bottom style="thin"/>
    </border>
    <border>
      <left/>
      <right style="thin"/>
      <top style="medium"/>
      <bottom style="thin"/>
    </border>
    <border>
      <left style="medium"/>
      <right style="thin"/>
      <top style="thin"/>
      <bottom style="thin"/>
    </border>
    <border>
      <left style="medium">
        <color indexed="10"/>
      </left>
      <right style="medium">
        <color indexed="10"/>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thin"/>
    </border>
    <border>
      <left style="thin"/>
      <right style="medium"/>
      <top style="thin"/>
      <bottom style="medium"/>
    </border>
    <border>
      <left style="medium"/>
      <right/>
      <top/>
      <bottom style="medium"/>
    </border>
    <border>
      <left style="medium"/>
      <right/>
      <top style="medium"/>
      <bottom style="medium"/>
    </border>
    <border>
      <left style="medium">
        <color indexed="10"/>
      </left>
      <right style="medium">
        <color indexed="10"/>
      </right>
      <top style="thin"/>
      <bottom style="medium">
        <color indexed="10"/>
      </bottom>
    </border>
    <border>
      <left/>
      <right style="thin"/>
      <top style="thin"/>
      <bottom/>
    </border>
    <border>
      <left/>
      <right style="thin"/>
      <top style="thin"/>
      <bottom style="medium"/>
    </border>
    <border>
      <left style="medium">
        <color rgb="FFFF0000"/>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10" xfId="0" applyFont="1" applyBorder="1" applyAlignment="1">
      <alignment horizontal="left" wrapText="1"/>
    </xf>
    <xf numFmtId="0" fontId="2" fillId="0" borderId="10" xfId="0" applyFont="1" applyBorder="1" applyAlignment="1">
      <alignment horizontal="center" vertical="center" wrapText="1"/>
    </xf>
    <xf numFmtId="0" fontId="0" fillId="0" borderId="0" xfId="0"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42" fillId="0" borderId="10" xfId="53" applyBorder="1" applyAlignment="1">
      <alignment vertical="center" wrapText="1"/>
    </xf>
    <xf numFmtId="0" fontId="42" fillId="0" borderId="10" xfId="53" applyBorder="1" applyAlignment="1">
      <alignment horizontal="left" vertical="center" wrapText="1"/>
    </xf>
    <xf numFmtId="0" fontId="2" fillId="0" borderId="13" xfId="0" applyFont="1" applyBorder="1" applyAlignment="1">
      <alignment horizontal="left" vertical="center" wrapText="1"/>
    </xf>
    <xf numFmtId="0" fontId="3" fillId="0" borderId="10" xfId="0" applyFont="1" applyBorder="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33" borderId="0" xfId="0" applyFill="1" applyAlignment="1">
      <alignment/>
    </xf>
    <xf numFmtId="0" fontId="0" fillId="33" borderId="0" xfId="0" applyFill="1" applyAlignment="1">
      <alignment horizontal="center" vertical="center"/>
    </xf>
    <xf numFmtId="0" fontId="0" fillId="33" borderId="0" xfId="0" applyFill="1" applyAlignment="1">
      <alignment wrapText="1"/>
    </xf>
    <xf numFmtId="0" fontId="11" fillId="33" borderId="0" xfId="0" applyFont="1" applyFill="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14" xfId="0" applyFont="1" applyBorder="1" applyAlignment="1">
      <alignment horizontal="left" vertical="center" wrapText="1"/>
    </xf>
    <xf numFmtId="0" fontId="2" fillId="0" borderId="22" xfId="0" applyFont="1" applyBorder="1" applyAlignment="1">
      <alignment horizontal="center" vertical="center" wrapText="1"/>
    </xf>
    <xf numFmtId="0" fontId="0" fillId="0" borderId="15" xfId="0" applyBorder="1" applyAlignment="1">
      <alignment horizontal="center" vertical="center"/>
    </xf>
    <xf numFmtId="0" fontId="2" fillId="0" borderId="14" xfId="0" applyFont="1" applyBorder="1" applyAlignment="1">
      <alignment horizontal="left" wrapText="1"/>
    </xf>
    <xf numFmtId="0" fontId="2" fillId="0" borderId="14" xfId="0" applyFont="1" applyBorder="1" applyAlignment="1">
      <alignment horizontal="left" vertical="center" wrapText="1" shrinkToFi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25" xfId="0" applyFont="1" applyBorder="1" applyAlignment="1">
      <alignment horizontal="left" vertical="center" wrapText="1"/>
    </xf>
    <xf numFmtId="0" fontId="10" fillId="33" borderId="0" xfId="0" applyFont="1" applyFill="1" applyAlignment="1">
      <alignment horizontal="center" vertical="center"/>
    </xf>
    <xf numFmtId="0" fontId="10" fillId="0" borderId="0" xfId="0" applyFont="1" applyAlignment="1">
      <alignment horizontal="center" vertical="center"/>
    </xf>
    <xf numFmtId="0" fontId="10" fillId="0" borderId="26" xfId="0" applyFont="1" applyBorder="1" applyAlignment="1">
      <alignment horizontal="center" vertical="center"/>
    </xf>
    <xf numFmtId="10" fontId="10" fillId="0" borderId="27" xfId="0" applyNumberFormat="1"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left"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xf>
    <xf numFmtId="0" fontId="42" fillId="0" borderId="10" xfId="53" applyBorder="1" applyAlignment="1">
      <alignment wrapText="1"/>
    </xf>
    <xf numFmtId="0" fontId="8" fillId="0" borderId="10" xfId="0" applyFont="1" applyBorder="1" applyAlignment="1">
      <alignment wrapText="1"/>
    </xf>
    <xf numFmtId="0" fontId="2" fillId="0" borderId="14" xfId="0" applyFont="1" applyBorder="1" applyAlignment="1">
      <alignment wrapText="1"/>
    </xf>
    <xf numFmtId="0" fontId="2" fillId="0" borderId="14" xfId="0" applyFont="1" applyBorder="1" applyAlignment="1">
      <alignment vertical="center" wrapText="1"/>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0" xfId="0" applyFill="1" applyAlignment="1">
      <alignment/>
    </xf>
    <xf numFmtId="0" fontId="1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applyAlignment="1">
      <alignment/>
    </xf>
    <xf numFmtId="0" fontId="11" fillId="0" borderId="0" xfId="0" applyFont="1" applyFill="1" applyAlignment="1">
      <alignment horizontal="right"/>
    </xf>
    <xf numFmtId="0" fontId="2" fillId="0" borderId="14" xfId="0" applyFont="1" applyBorder="1" applyAlignment="1">
      <alignment vertical="center" wrapText="1"/>
    </xf>
    <xf numFmtId="0" fontId="2" fillId="0" borderId="14" xfId="0" applyFont="1" applyBorder="1" applyAlignment="1">
      <alignment wrapText="1"/>
    </xf>
    <xf numFmtId="0" fontId="3" fillId="0" borderId="14" xfId="0" applyFont="1" applyBorder="1" applyAlignment="1">
      <alignment horizontal="left" vertical="center" wrapText="1"/>
    </xf>
    <xf numFmtId="0" fontId="0" fillId="0" borderId="31" xfId="0" applyBorder="1" applyAlignment="1">
      <alignment horizontal="center" vertical="center"/>
    </xf>
    <xf numFmtId="0" fontId="0" fillId="0" borderId="0" xfId="0" applyBorder="1" applyAlignment="1">
      <alignment horizontal="center" vertical="center"/>
    </xf>
    <xf numFmtId="0" fontId="10" fillId="0" borderId="10" xfId="0" applyFont="1" applyBorder="1" applyAlignment="1">
      <alignment horizontal="center" vertical="center"/>
    </xf>
    <xf numFmtId="10" fontId="10" fillId="0" borderId="10" xfId="0" applyNumberFormat="1" applyFont="1" applyBorder="1" applyAlignment="1">
      <alignment horizontal="center" vertical="center"/>
    </xf>
    <xf numFmtId="0" fontId="2" fillId="0" borderId="14" xfId="0" applyFont="1" applyBorder="1" applyAlignment="1">
      <alignment horizontal="left" vertical="top"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22" xfId="0" applyFont="1" applyBorder="1" applyAlignment="1">
      <alignment horizontal="center" vertical="center"/>
    </xf>
    <xf numFmtId="0" fontId="1" fillId="0" borderId="30" xfId="0" applyFont="1" applyBorder="1" applyAlignment="1">
      <alignment horizontal="center" vertical="center"/>
    </xf>
    <xf numFmtId="0" fontId="13" fillId="0" borderId="0" xfId="0" applyFont="1" applyFill="1" applyAlignment="1">
      <alignment/>
    </xf>
    <xf numFmtId="0" fontId="3" fillId="0" borderId="21" xfId="0" applyFont="1" applyBorder="1" applyAlignment="1">
      <alignment horizontal="center" vertical="center"/>
    </xf>
    <xf numFmtId="0" fontId="10" fillId="0" borderId="10" xfId="0" applyFont="1" applyBorder="1" applyAlignment="1">
      <alignment horizontal="center" vertical="center"/>
    </xf>
    <xf numFmtId="0" fontId="11" fillId="0" borderId="0" xfId="0" applyFont="1" applyAlignment="1">
      <alignment/>
    </xf>
    <xf numFmtId="0" fontId="2"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xf>
    <xf numFmtId="10" fontId="14" fillId="0" borderId="10" xfId="0" applyNumberFormat="1" applyFont="1" applyBorder="1" applyAlignment="1">
      <alignment horizontal="center" vertical="center"/>
    </xf>
    <xf numFmtId="0" fontId="0" fillId="0" borderId="14" xfId="0" applyBorder="1" applyAlignment="1">
      <alignment horizontal="left" vertical="center" wrapText="1"/>
    </xf>
    <xf numFmtId="0" fontId="3" fillId="0" borderId="25" xfId="0" applyFont="1" applyBorder="1" applyAlignment="1">
      <alignment horizontal="left" vertical="center" wrapText="1"/>
    </xf>
    <xf numFmtId="0" fontId="2" fillId="0" borderId="10" xfId="0" applyFont="1" applyFill="1" applyBorder="1" applyAlignment="1">
      <alignment horizontal="center" vertical="center" wrapText="1"/>
    </xf>
    <xf numFmtId="0" fontId="8" fillId="0" borderId="29" xfId="0" applyFont="1" applyBorder="1" applyAlignment="1">
      <alignment vertical="center" wrapText="1"/>
    </xf>
    <xf numFmtId="0" fontId="8" fillId="0" borderId="28" xfId="0" applyFont="1" applyBorder="1" applyAlignment="1">
      <alignment vertic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0" fontId="9" fillId="0" borderId="10" xfId="53" applyFont="1" applyBorder="1" applyAlignment="1">
      <alignment horizontal="left" vertical="center" wrapText="1"/>
    </xf>
    <xf numFmtId="0" fontId="49" fillId="0" borderId="0" xfId="0" applyFont="1" applyFill="1" applyAlignment="1">
      <alignment/>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wrapText="1"/>
    </xf>
    <xf numFmtId="0" fontId="33" fillId="0" borderId="0" xfId="0" applyFont="1" applyFill="1" applyAlignment="1">
      <alignment vertical="center"/>
    </xf>
    <xf numFmtId="0" fontId="33" fillId="0" borderId="0" xfId="0" applyFont="1" applyFill="1" applyAlignment="1">
      <alignment/>
    </xf>
    <xf numFmtId="0" fontId="33" fillId="0" borderId="0" xfId="0" applyFont="1" applyFill="1" applyAlignment="1">
      <alignment/>
    </xf>
    <xf numFmtId="0" fontId="0" fillId="33" borderId="10" xfId="0" applyFill="1" applyBorder="1" applyAlignment="1">
      <alignment horizontal="center" wrapText="1"/>
    </xf>
    <xf numFmtId="0" fontId="0" fillId="33" borderId="10" xfId="0" applyFill="1" applyBorder="1" applyAlignment="1">
      <alignment wrapText="1"/>
    </xf>
    <xf numFmtId="0" fontId="17" fillId="0" borderId="10" xfId="0" applyFont="1" applyBorder="1" applyAlignment="1">
      <alignment wrapText="1"/>
    </xf>
    <xf numFmtId="0" fontId="2" fillId="33"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wrapText="1"/>
    </xf>
    <xf numFmtId="0" fontId="14" fillId="0" borderId="10" xfId="0" applyFont="1" applyBorder="1" applyAlignment="1">
      <alignment wrapText="1"/>
    </xf>
    <xf numFmtId="0" fontId="0" fillId="0" borderId="10" xfId="0" applyBorder="1" applyAlignment="1">
      <alignment wrapText="1"/>
    </xf>
    <xf numFmtId="0" fontId="15" fillId="0" borderId="14" xfId="0" applyFont="1" applyBorder="1" applyAlignment="1">
      <alignment vertical="center" wrapText="1"/>
    </xf>
    <xf numFmtId="0" fontId="0" fillId="0" borderId="34" xfId="0" applyBorder="1" applyAlignment="1">
      <alignment wrapText="1"/>
    </xf>
    <xf numFmtId="0" fontId="0" fillId="0" borderId="15" xfId="0" applyBorder="1" applyAlignment="1">
      <alignment wrapText="1"/>
    </xf>
    <xf numFmtId="0" fontId="2" fillId="0" borderId="14" xfId="0" applyFont="1" applyBorder="1" applyAlignment="1">
      <alignment horizontal="left" wrapText="1"/>
    </xf>
    <xf numFmtId="0" fontId="2" fillId="0" borderId="34" xfId="0" applyFont="1" applyBorder="1" applyAlignment="1">
      <alignment horizontal="left" wrapText="1"/>
    </xf>
    <xf numFmtId="0" fontId="2" fillId="0" borderId="15" xfId="0" applyFont="1" applyBorder="1" applyAlignment="1">
      <alignment horizontal="left" wrapText="1"/>
    </xf>
    <xf numFmtId="0" fontId="2" fillId="0" borderId="14" xfId="0" applyFont="1" applyBorder="1" applyAlignment="1">
      <alignment horizontal="left" vertical="center" wrapText="1"/>
    </xf>
    <xf numFmtId="0" fontId="2" fillId="0" borderId="34" xfId="0" applyFont="1" applyBorder="1" applyAlignment="1">
      <alignment horizontal="left" vertical="center" wrapText="1"/>
    </xf>
    <xf numFmtId="0" fontId="2" fillId="0" borderId="15" xfId="0" applyFont="1" applyBorder="1" applyAlignment="1">
      <alignment horizontal="left" vertical="center" wrapText="1"/>
    </xf>
    <xf numFmtId="0" fontId="19" fillId="0" borderId="0" xfId="0" applyFont="1" applyAlignment="1">
      <alignment horizontal="left" vertical="top" wrapText="1"/>
    </xf>
    <xf numFmtId="0" fontId="0" fillId="0" borderId="0" xfId="0"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arhivelenationale.ro/site/en/first-page/" TargetMode="External" /><Relationship Id="rId2" Type="http://schemas.openxmlformats.org/officeDocument/2006/relationships/hyperlink" Target="http://arhivelenationale.ro/site/despre_anr/legislatie/" TargetMode="External" /><Relationship Id="rId3" Type="http://schemas.openxmlformats.org/officeDocument/2006/relationships/hyperlink" Target="http://arhivelenationale.ro/site/servicii_publice/" TargetMode="External" /><Relationship Id="rId4" Type="http://schemas.openxmlformats.org/officeDocument/2006/relationships/hyperlink" Target="http://arhivelenationale.ro/site/cercetare/fonduri-si-colectii/" TargetMode="Externa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1:R206"/>
  <sheetViews>
    <sheetView zoomScalePageLayoutView="0" workbookViewId="0" topLeftCell="A26">
      <selection activeCell="I28" sqref="I28"/>
    </sheetView>
  </sheetViews>
  <sheetFormatPr defaultColWidth="9.140625" defaultRowHeight="15"/>
  <cols>
    <col min="1" max="2" width="9.140625" style="18" customWidth="1"/>
    <col min="3" max="3" width="11.421875" style="2" customWidth="1"/>
    <col min="4" max="4" width="18.140625" style="2" customWidth="1"/>
    <col min="5" max="5" width="59.57421875" style="1" customWidth="1"/>
    <col min="6" max="6" width="14.57421875" style="37" customWidth="1"/>
    <col min="7" max="7" width="12.8515625" style="2" customWidth="1"/>
    <col min="8" max="8" width="35.7109375" style="1" customWidth="1"/>
    <col min="9" max="9" width="35.7109375" style="20" customWidth="1"/>
    <col min="10" max="21" width="9.140625" style="55" customWidth="1"/>
    <col min="22" max="23" width="9.140625" style="21" customWidth="1"/>
  </cols>
  <sheetData>
    <row r="1" spans="3:8" ht="15">
      <c r="C1" s="19"/>
      <c r="D1" s="19"/>
      <c r="E1" s="20"/>
      <c r="F1" s="36"/>
      <c r="G1" s="19"/>
      <c r="H1" s="20"/>
    </row>
    <row r="2" spans="3:8" ht="16.5" customHeight="1">
      <c r="C2" s="19"/>
      <c r="D2" s="100" t="s">
        <v>116</v>
      </c>
      <c r="E2" s="101"/>
      <c r="F2" s="101"/>
      <c r="G2" s="101"/>
      <c r="H2" s="101"/>
    </row>
    <row r="3" spans="3:8" ht="15" customHeight="1">
      <c r="C3" s="19"/>
      <c r="D3" s="102" t="s">
        <v>165</v>
      </c>
      <c r="E3" s="103"/>
      <c r="F3" s="103"/>
      <c r="G3" s="103"/>
      <c r="H3" s="104"/>
    </row>
    <row r="4" spans="3:8" ht="15" customHeight="1">
      <c r="C4" s="19"/>
      <c r="D4" s="102" t="s">
        <v>166</v>
      </c>
      <c r="E4" s="103"/>
      <c r="F4" s="103"/>
      <c r="G4" s="103"/>
      <c r="H4" s="104"/>
    </row>
    <row r="5" spans="3:8" ht="15" customHeight="1">
      <c r="C5" s="19"/>
      <c r="D5" s="102" t="s">
        <v>167</v>
      </c>
      <c r="E5" s="103"/>
      <c r="F5" s="103"/>
      <c r="G5" s="103"/>
      <c r="H5" s="104"/>
    </row>
    <row r="6" spans="3:8" ht="15.75" thickBot="1">
      <c r="C6" s="19"/>
      <c r="D6" s="19"/>
      <c r="E6" s="20"/>
      <c r="F6" s="36"/>
      <c r="G6" s="19"/>
      <c r="H6" s="20"/>
    </row>
    <row r="7" spans="3:15" ht="45">
      <c r="C7" s="22" t="s">
        <v>196</v>
      </c>
      <c r="D7" s="23" t="s">
        <v>197</v>
      </c>
      <c r="E7" s="24" t="s">
        <v>198</v>
      </c>
      <c r="F7" s="25" t="s">
        <v>226</v>
      </c>
      <c r="G7" s="26" t="s">
        <v>199</v>
      </c>
      <c r="H7" s="24" t="s">
        <v>200</v>
      </c>
      <c r="I7" s="97" t="s">
        <v>115</v>
      </c>
      <c r="J7" s="53" t="s">
        <v>275</v>
      </c>
      <c r="K7" s="54" t="s">
        <v>276</v>
      </c>
      <c r="L7" s="54" t="s">
        <v>277</v>
      </c>
      <c r="M7" s="54" t="s">
        <v>278</v>
      </c>
      <c r="N7" s="55">
        <v>1</v>
      </c>
      <c r="O7" s="55">
        <v>0</v>
      </c>
    </row>
    <row r="8" spans="3:18" ht="90">
      <c r="C8" s="27" t="s">
        <v>201</v>
      </c>
      <c r="D8" s="3">
        <v>4</v>
      </c>
      <c r="E8" s="28" t="s">
        <v>225</v>
      </c>
      <c r="F8" s="65" t="s">
        <v>275</v>
      </c>
      <c r="G8" s="30">
        <f>IF(F8=J7,J8*D8)+IF(F8=K7,K8*D8)</f>
        <v>4</v>
      </c>
      <c r="H8" s="79" t="s">
        <v>169</v>
      </c>
      <c r="I8" s="95"/>
      <c r="J8" s="91">
        <v>1</v>
      </c>
      <c r="K8" s="91">
        <v>0.25</v>
      </c>
      <c r="L8" s="92"/>
      <c r="M8" s="92"/>
      <c r="N8" s="93">
        <f>IF(F8=J7,N7)+IF(F8=K7,N7)+IF(F8=L7,N7)+IF(F8=M7,N7)+IF(F8=O7,O7)</f>
        <v>1</v>
      </c>
      <c r="O8" s="87"/>
      <c r="P8" s="87"/>
      <c r="Q8" s="87">
        <f>D8*N8</f>
        <v>4</v>
      </c>
      <c r="R8" s="87"/>
    </row>
    <row r="9" spans="3:18" ht="165">
      <c r="C9" s="27" t="s">
        <v>202</v>
      </c>
      <c r="D9" s="3">
        <v>4</v>
      </c>
      <c r="E9" s="28" t="s">
        <v>224</v>
      </c>
      <c r="F9" s="65" t="s">
        <v>275</v>
      </c>
      <c r="G9" s="30">
        <f>IF(F9=J7,J9*D9)+IF(F9=K7,K9*D9)+IF(F9=L7,L9*D9)+IF(F9=M7,M9*D9)</f>
        <v>4</v>
      </c>
      <c r="H9" s="59" t="s">
        <v>187</v>
      </c>
      <c r="I9" s="95"/>
      <c r="J9" s="92">
        <v>1</v>
      </c>
      <c r="K9" s="92">
        <v>0.5</v>
      </c>
      <c r="L9" s="92">
        <v>0.25</v>
      </c>
      <c r="M9" s="92">
        <v>0</v>
      </c>
      <c r="N9" s="93">
        <f>IF(F9=J7,N7)+IF(F9=K7,N7)+IF(F9=L7,N7)+IF(F9=M7,N7)+IF(F9=O7,O7)</f>
        <v>1</v>
      </c>
      <c r="O9" s="87"/>
      <c r="P9" s="87"/>
      <c r="Q9" s="87">
        <f>D9*N9</f>
        <v>4</v>
      </c>
      <c r="R9" s="87"/>
    </row>
    <row r="10" spans="3:18" ht="225">
      <c r="C10" s="70" t="s">
        <v>203</v>
      </c>
      <c r="D10" s="3">
        <v>4</v>
      </c>
      <c r="E10" s="28" t="s">
        <v>227</v>
      </c>
      <c r="F10" s="50" t="s">
        <v>275</v>
      </c>
      <c r="G10" s="30">
        <f>IF(F10=J7,J10*D10)+IF(F10=K7,K10*D10)+IF(F10=L7,L10*D10)+IF(F10=M7,M10*D10)</f>
        <v>4</v>
      </c>
      <c r="H10" s="59" t="s">
        <v>170</v>
      </c>
      <c r="I10" s="94" t="s">
        <v>171</v>
      </c>
      <c r="J10" s="93">
        <v>1</v>
      </c>
      <c r="K10" s="93">
        <v>0.75</v>
      </c>
      <c r="L10" s="93">
        <v>0.5</v>
      </c>
      <c r="M10" s="93">
        <v>0</v>
      </c>
      <c r="N10" s="93">
        <f>IF(F10=J7,N7)+IF(F10=K7,N7)+IF(F10=L7,N7)+IF(F10=M7,N7)+IF(F10=O7,O7)</f>
        <v>1</v>
      </c>
      <c r="O10" s="87"/>
      <c r="P10" s="87"/>
      <c r="Q10" s="87">
        <f aca="true" t="shared" si="0" ref="Q10:Q30">D10*N10</f>
        <v>4</v>
      </c>
      <c r="R10" s="87"/>
    </row>
    <row r="11" spans="3:18" ht="120">
      <c r="C11" s="27" t="s">
        <v>204</v>
      </c>
      <c r="D11" s="3">
        <v>4</v>
      </c>
      <c r="E11" s="28" t="s">
        <v>228</v>
      </c>
      <c r="F11" s="50" t="s">
        <v>275</v>
      </c>
      <c r="G11" s="30">
        <f>IF(F11=J7,J11*D11)+IF(F11=K7,K11*D11)+IF(F11=L7,L11*D11)</f>
        <v>4</v>
      </c>
      <c r="H11" s="59"/>
      <c r="I11" s="95" t="s">
        <v>172</v>
      </c>
      <c r="J11" s="93">
        <v>1</v>
      </c>
      <c r="K11" s="93">
        <v>0.25</v>
      </c>
      <c r="L11" s="93">
        <v>0</v>
      </c>
      <c r="M11" s="93"/>
      <c r="N11" s="93">
        <f>IF(F11=J7,N7)+IF(F11=K7,N7)+IF(F11=L7,N7)+IF(F11=M7,N7)+IF(F11=O7,O7)</f>
        <v>1</v>
      </c>
      <c r="O11" s="87"/>
      <c r="P11" s="87"/>
      <c r="Q11" s="87">
        <f t="shared" si="0"/>
        <v>4</v>
      </c>
      <c r="R11" s="87"/>
    </row>
    <row r="12" spans="3:18" ht="90">
      <c r="C12" s="27" t="s">
        <v>205</v>
      </c>
      <c r="D12" s="3">
        <v>3</v>
      </c>
      <c r="E12" s="31" t="s">
        <v>229</v>
      </c>
      <c r="F12" s="50" t="s">
        <v>275</v>
      </c>
      <c r="G12" s="30">
        <f>IF(F12=J7,J12*D12)+IF(F12=K7,K12*D12)+IF(F12=L7,L12*D12)</f>
        <v>3</v>
      </c>
      <c r="H12" s="59"/>
      <c r="I12" s="95" t="s">
        <v>173</v>
      </c>
      <c r="J12" s="93">
        <v>1</v>
      </c>
      <c r="K12" s="93">
        <v>0.75</v>
      </c>
      <c r="L12" s="93">
        <v>0</v>
      </c>
      <c r="M12" s="93"/>
      <c r="N12" s="93">
        <f>IF(F12=J7,N7)+IF(F12=K7,N7)+IF(F12=L7,N7)+IF(F12=M7,N7)+IF(F12=O7,O7)</f>
        <v>1</v>
      </c>
      <c r="O12" s="87"/>
      <c r="P12" s="87"/>
      <c r="Q12" s="87">
        <f t="shared" si="0"/>
        <v>3</v>
      </c>
      <c r="R12" s="87"/>
    </row>
    <row r="13" spans="3:18" ht="105">
      <c r="C13" s="27" t="s">
        <v>206</v>
      </c>
      <c r="D13" s="3">
        <v>3</v>
      </c>
      <c r="E13" s="28" t="s">
        <v>230</v>
      </c>
      <c r="F13" s="67" t="s">
        <v>275</v>
      </c>
      <c r="G13" s="30">
        <f>IF(F13=J7,J13*D13)+IF(F13=K7,K13*D13)+IF(F13=L7,L13*D13)</f>
        <v>3</v>
      </c>
      <c r="H13" s="59"/>
      <c r="I13" s="95"/>
      <c r="J13" s="93">
        <v>1</v>
      </c>
      <c r="K13" s="93">
        <v>0.5</v>
      </c>
      <c r="L13" s="93">
        <v>0</v>
      </c>
      <c r="M13" s="93"/>
      <c r="N13" s="93">
        <f>IF(F13=J7,N7)+IF(F13=K7,N7)+IF(F13=L7,N7)+IF(F13=M7,N7)+IF(F13=O7,O7)</f>
        <v>1</v>
      </c>
      <c r="O13" s="87"/>
      <c r="P13" s="87"/>
      <c r="Q13" s="87">
        <f t="shared" si="0"/>
        <v>3</v>
      </c>
      <c r="R13" s="87"/>
    </row>
    <row r="14" spans="3:18" ht="90">
      <c r="C14" s="27" t="s">
        <v>207</v>
      </c>
      <c r="D14" s="3">
        <v>4</v>
      </c>
      <c r="E14" s="28" t="s">
        <v>231</v>
      </c>
      <c r="F14" s="67" t="s">
        <v>275</v>
      </c>
      <c r="G14" s="30">
        <f>IF(F14=J7,J14*D14)+IF(F14=K7,K14*D14)+IF(F14=L7,L14*D14)</f>
        <v>4</v>
      </c>
      <c r="H14" s="79"/>
      <c r="I14" s="95"/>
      <c r="J14" s="93">
        <v>1</v>
      </c>
      <c r="K14" s="93">
        <v>0.5</v>
      </c>
      <c r="L14" s="93">
        <v>0</v>
      </c>
      <c r="M14" s="93"/>
      <c r="N14" s="93">
        <f>IF(F14=J7,N7)+IF(F14=K7,N7)+IF(F14=L7,N7)+IF(F14=M7,N7)+IF(F14=O7,O7)</f>
        <v>1</v>
      </c>
      <c r="O14" s="87"/>
      <c r="P14" s="87"/>
      <c r="Q14" s="87">
        <f t="shared" si="0"/>
        <v>4</v>
      </c>
      <c r="R14" s="87"/>
    </row>
    <row r="15" spans="3:18" ht="195">
      <c r="C15" s="27" t="s">
        <v>208</v>
      </c>
      <c r="D15" s="3">
        <v>4</v>
      </c>
      <c r="E15" s="28" t="s">
        <v>232</v>
      </c>
      <c r="F15" s="67" t="s">
        <v>275</v>
      </c>
      <c r="G15" s="30">
        <f>IF(F15=J7,J15*D15)+IF(F15=K7,K15*D15)+IF(F15=L7,L15*D15)</f>
        <v>4</v>
      </c>
      <c r="H15" s="59" t="s">
        <v>174</v>
      </c>
      <c r="I15" s="95"/>
      <c r="J15" s="93">
        <v>1</v>
      </c>
      <c r="K15" s="93">
        <v>0.75</v>
      </c>
      <c r="L15" s="93">
        <v>0</v>
      </c>
      <c r="M15" s="93"/>
      <c r="N15" s="93">
        <f>IF(F15=J7,N7)+IF(F15=K7,N7)+IF(F15=L7,N7)+IF(F15=M7,N7)+IF(F15=O7,O7)</f>
        <v>1</v>
      </c>
      <c r="O15" s="87"/>
      <c r="P15" s="87"/>
      <c r="Q15" s="87">
        <f t="shared" si="0"/>
        <v>4</v>
      </c>
      <c r="R15" s="87"/>
    </row>
    <row r="16" spans="3:18" ht="105">
      <c r="C16" s="27" t="s">
        <v>209</v>
      </c>
      <c r="D16" s="3">
        <v>2</v>
      </c>
      <c r="E16" s="28" t="s">
        <v>233</v>
      </c>
      <c r="F16" s="67" t="s">
        <v>275</v>
      </c>
      <c r="G16" s="30">
        <f>IF(F16=J7,J16*D16)+IF(F16=K7,K16*D16)</f>
        <v>2</v>
      </c>
      <c r="H16" s="59" t="s">
        <v>174</v>
      </c>
      <c r="I16" s="95"/>
      <c r="J16" s="93">
        <v>1</v>
      </c>
      <c r="K16" s="93">
        <v>0</v>
      </c>
      <c r="L16" s="93"/>
      <c r="M16" s="93"/>
      <c r="N16" s="93">
        <f>IF(F16=J7,N7)+IF(F16=K7,N7)+IF(F16=L7,N7)+IF(F16=M7,N7)+IF(F16=O7,O7)</f>
        <v>1</v>
      </c>
      <c r="O16" s="87"/>
      <c r="P16" s="87"/>
      <c r="Q16" s="87">
        <f t="shared" si="0"/>
        <v>2</v>
      </c>
      <c r="R16" s="87"/>
    </row>
    <row r="17" spans="3:18" ht="390">
      <c r="C17" s="27" t="s">
        <v>210</v>
      </c>
      <c r="D17" s="3">
        <v>2</v>
      </c>
      <c r="E17" s="28" t="s">
        <v>250</v>
      </c>
      <c r="F17" s="67" t="s">
        <v>275</v>
      </c>
      <c r="G17" s="30">
        <f>IF(F17=J7,J17*D17)+IF(F17=K7,K17*D17)+IF(F17=L7,L17*D17)</f>
        <v>2</v>
      </c>
      <c r="H17" s="59" t="s">
        <v>175</v>
      </c>
      <c r="I17" s="95" t="s">
        <v>176</v>
      </c>
      <c r="J17" s="93">
        <v>1</v>
      </c>
      <c r="K17" s="93">
        <v>0.75</v>
      </c>
      <c r="L17" s="93">
        <v>0.5</v>
      </c>
      <c r="M17" s="93">
        <v>0</v>
      </c>
      <c r="N17" s="93">
        <f>IF(F17=J7,N7)+IF(F17=K7,N7)+IF(F17=L7,N7)+IF(F17=M7,N7)+IF(F17=O7,O7)</f>
        <v>1</v>
      </c>
      <c r="O17" s="87"/>
      <c r="P17" s="87"/>
      <c r="Q17" s="87">
        <f t="shared" si="0"/>
        <v>2</v>
      </c>
      <c r="R17" s="87"/>
    </row>
    <row r="18" spans="3:18" ht="120">
      <c r="C18" s="27" t="s">
        <v>211</v>
      </c>
      <c r="D18" s="3">
        <v>3</v>
      </c>
      <c r="E18" s="28" t="s">
        <v>234</v>
      </c>
      <c r="F18" s="67" t="s">
        <v>275</v>
      </c>
      <c r="G18" s="30">
        <f>IF(F18=J7,J18*D18)+IF(F18=K7,K18*D18)+IF(F18=L7,L18*D18)</f>
        <v>3</v>
      </c>
      <c r="H18" s="59" t="s">
        <v>188</v>
      </c>
      <c r="I18" s="95" t="s">
        <v>195</v>
      </c>
      <c r="J18" s="93">
        <v>1</v>
      </c>
      <c r="K18" s="93">
        <v>0.5</v>
      </c>
      <c r="L18" s="93">
        <v>0</v>
      </c>
      <c r="M18" s="93"/>
      <c r="N18" s="93">
        <f>IF(F18=J7,N7)+IF(F18=K7,N7)+IF(F18=L7,N7)+IF(F18=M7,N7)+IF(F18=O7,O7)</f>
        <v>1</v>
      </c>
      <c r="O18" s="87"/>
      <c r="P18" s="87"/>
      <c r="Q18" s="87">
        <f t="shared" si="0"/>
        <v>3</v>
      </c>
      <c r="R18" s="87"/>
    </row>
    <row r="19" spans="3:18" ht="60">
      <c r="C19" s="27" t="s">
        <v>212</v>
      </c>
      <c r="D19" s="3">
        <v>2</v>
      </c>
      <c r="E19" s="31" t="s">
        <v>235</v>
      </c>
      <c r="F19" s="67" t="s">
        <v>275</v>
      </c>
      <c r="G19" s="30">
        <f>IF(F19=J7,J19*D19)+IF(F19=K7,K19*D19)</f>
        <v>2</v>
      </c>
      <c r="H19" s="59" t="s">
        <v>177</v>
      </c>
      <c r="I19" s="95" t="s">
        <v>178</v>
      </c>
      <c r="J19" s="93">
        <v>1</v>
      </c>
      <c r="K19" s="93">
        <v>0</v>
      </c>
      <c r="L19" s="93"/>
      <c r="M19" s="93"/>
      <c r="N19" s="93">
        <f>IF(F19=J7,N7)+IF(F19=K7,N7)+IF(F19=L7,N7)+IF(F19=M7,N7)+IF(F19=O7,O7)</f>
        <v>1</v>
      </c>
      <c r="O19" s="87"/>
      <c r="P19" s="87"/>
      <c r="Q19" s="87">
        <f t="shared" si="0"/>
        <v>2</v>
      </c>
      <c r="R19" s="87"/>
    </row>
    <row r="20" spans="3:18" ht="120">
      <c r="C20" s="27" t="s">
        <v>213</v>
      </c>
      <c r="D20" s="3">
        <v>4</v>
      </c>
      <c r="E20" s="28" t="s">
        <v>236</v>
      </c>
      <c r="F20" s="67" t="s">
        <v>275</v>
      </c>
      <c r="G20" s="30">
        <f>IF(F20=J7,J20*D20)+IF(F20=K7,K20*D20)+IF(F20=L7,L20*D20)</f>
        <v>4</v>
      </c>
      <c r="H20" s="59" t="s">
        <v>177</v>
      </c>
      <c r="I20" s="95" t="s">
        <v>179</v>
      </c>
      <c r="J20" s="93">
        <v>1</v>
      </c>
      <c r="K20" s="93">
        <v>0.5</v>
      </c>
      <c r="L20" s="93">
        <v>0</v>
      </c>
      <c r="M20" s="93"/>
      <c r="N20" s="93">
        <f>IF(F20=J7,N7)+IF(F20=K7,N7)+IF(F20=L7,N7)+IF(F20=M7,N7)+IF(F20=O7,O7)</f>
        <v>1</v>
      </c>
      <c r="O20" s="87"/>
      <c r="P20" s="87"/>
      <c r="Q20" s="87">
        <f t="shared" si="0"/>
        <v>4</v>
      </c>
      <c r="R20" s="87"/>
    </row>
    <row r="21" spans="3:18" ht="120">
      <c r="C21" s="70" t="s">
        <v>214</v>
      </c>
      <c r="D21" s="3">
        <v>4</v>
      </c>
      <c r="E21" s="28" t="s">
        <v>237</v>
      </c>
      <c r="F21" s="67" t="s">
        <v>275</v>
      </c>
      <c r="G21" s="30">
        <f>IF(F21=J7,J21*D21)+IF(F21=K7,K21*D21)</f>
        <v>4</v>
      </c>
      <c r="H21" s="59" t="s">
        <v>181</v>
      </c>
      <c r="I21" s="95" t="s">
        <v>182</v>
      </c>
      <c r="J21" s="93">
        <v>1</v>
      </c>
      <c r="K21" s="93">
        <v>0</v>
      </c>
      <c r="L21" s="93"/>
      <c r="M21" s="93"/>
      <c r="N21" s="93">
        <f>IF(F21=J7,N7)+IF(F21=K7,N7)+IF(F21=L7,N7)+IF(F21=M7,N7)+IF(F21=O7,O7)</f>
        <v>1</v>
      </c>
      <c r="O21" s="87"/>
      <c r="P21" s="87"/>
      <c r="Q21" s="87">
        <f t="shared" si="0"/>
        <v>4</v>
      </c>
      <c r="R21" s="87"/>
    </row>
    <row r="22" spans="3:18" ht="90">
      <c r="C22" s="27" t="s">
        <v>215</v>
      </c>
      <c r="D22" s="3">
        <v>4</v>
      </c>
      <c r="E22" s="32" t="s">
        <v>238</v>
      </c>
      <c r="F22" s="67" t="s">
        <v>275</v>
      </c>
      <c r="G22" s="30">
        <f>IF(F22=J7,J22*D22)+IF(F22=K7,K22*D22)</f>
        <v>4</v>
      </c>
      <c r="H22" s="59" t="s">
        <v>180</v>
      </c>
      <c r="I22" s="95" t="s">
        <v>183</v>
      </c>
      <c r="J22" s="93">
        <v>1</v>
      </c>
      <c r="K22" s="93">
        <v>0.5</v>
      </c>
      <c r="L22" s="93"/>
      <c r="M22" s="93"/>
      <c r="N22" s="93">
        <f>IF(F22=J7,N7)+IF(F22=K7,N7)+IF(F22=L7,N7)+IF(F22=M7,N7)+IF(F22=O7,O7)</f>
        <v>1</v>
      </c>
      <c r="O22" s="87"/>
      <c r="P22" s="87"/>
      <c r="Q22" s="87">
        <f t="shared" si="0"/>
        <v>4</v>
      </c>
      <c r="R22" s="87"/>
    </row>
    <row r="23" spans="3:18" ht="120">
      <c r="C23" s="27" t="s">
        <v>216</v>
      </c>
      <c r="D23" s="3">
        <v>4</v>
      </c>
      <c r="E23" s="28" t="s">
        <v>239</v>
      </c>
      <c r="F23" s="67" t="s">
        <v>275</v>
      </c>
      <c r="G23" s="30">
        <f>IF(F23=J7,J23*D23)+IF(F23=K7,K23*D23)+IF(F23=L7,L23*D23)</f>
        <v>4</v>
      </c>
      <c r="H23" s="59" t="s">
        <v>180</v>
      </c>
      <c r="I23" s="95" t="s">
        <v>184</v>
      </c>
      <c r="J23" s="93">
        <v>1</v>
      </c>
      <c r="K23" s="93">
        <v>0.5</v>
      </c>
      <c r="L23" s="93">
        <v>0</v>
      </c>
      <c r="M23" s="93"/>
      <c r="N23" s="93">
        <f>IF(F23=J7,N7)+IF(F23=K7,N7)+IF(F23=L7,N7)+IF(F23=M7,N7)+IF(F23=O7,O7)</f>
        <v>1</v>
      </c>
      <c r="O23" s="87"/>
      <c r="P23" s="87"/>
      <c r="Q23" s="87">
        <f t="shared" si="0"/>
        <v>4</v>
      </c>
      <c r="R23" s="87"/>
    </row>
    <row r="24" spans="3:18" ht="75">
      <c r="C24" s="27" t="s">
        <v>217</v>
      </c>
      <c r="D24" s="3">
        <v>1</v>
      </c>
      <c r="E24" s="28" t="s">
        <v>240</v>
      </c>
      <c r="F24" s="67" t="s">
        <v>275</v>
      </c>
      <c r="G24" s="30">
        <f>IF(F24=J7,J24*D24)+IF(F24=K7,K24*D24)</f>
        <v>1</v>
      </c>
      <c r="H24" s="59"/>
      <c r="I24" s="95" t="s">
        <v>185</v>
      </c>
      <c r="J24" s="93">
        <v>1</v>
      </c>
      <c r="K24" s="93">
        <v>0</v>
      </c>
      <c r="L24" s="93"/>
      <c r="M24" s="93"/>
      <c r="N24" s="93">
        <f>IF(F24=J7,N7)+IF(F24=K7,N7)+IF(F24=L7,N7)+IF(F24=M7,N7)+IF(F24=O7,O7)</f>
        <v>1</v>
      </c>
      <c r="O24" s="87"/>
      <c r="P24" s="87"/>
      <c r="Q24" s="87">
        <f t="shared" si="0"/>
        <v>1</v>
      </c>
      <c r="R24" s="87"/>
    </row>
    <row r="25" spans="3:18" ht="75">
      <c r="C25" s="27" t="s">
        <v>218</v>
      </c>
      <c r="D25" s="3">
        <v>3</v>
      </c>
      <c r="E25" s="28" t="s">
        <v>241</v>
      </c>
      <c r="F25" s="67" t="s">
        <v>276</v>
      </c>
      <c r="G25" s="30">
        <f>IF(F25=J7,J25*D25)+IF(F25=K7,K25*D25)+IF(F25=L7,L25*D25)+IF(F25=M7,M25*D25)</f>
        <v>2.25</v>
      </c>
      <c r="H25" s="79"/>
      <c r="I25" s="95" t="s">
        <v>186</v>
      </c>
      <c r="J25" s="93">
        <v>1</v>
      </c>
      <c r="K25" s="93">
        <v>0.75</v>
      </c>
      <c r="L25" s="93">
        <v>0.5</v>
      </c>
      <c r="M25" s="93">
        <v>0</v>
      </c>
      <c r="N25" s="93">
        <f>IF(F25=J7,N7)+IF(F25=K7,N7)+IF(F25=L7,N7)+IF(F25=M7,N7)+IF(F25=O7,O7)</f>
        <v>1</v>
      </c>
      <c r="O25" s="87"/>
      <c r="P25" s="87"/>
      <c r="Q25" s="87">
        <f t="shared" si="0"/>
        <v>3</v>
      </c>
      <c r="R25" s="87"/>
    </row>
    <row r="26" spans="3:18" ht="120">
      <c r="C26" s="27" t="s">
        <v>219</v>
      </c>
      <c r="D26" s="3">
        <v>2</v>
      </c>
      <c r="E26" s="28" t="s">
        <v>242</v>
      </c>
      <c r="F26" s="67" t="s">
        <v>275</v>
      </c>
      <c r="G26" s="30">
        <f>IF(F26=J7,J26*D26)+IF(F26=K7,K26*D26)+IF(F26=L7,L26*D26)+IF(F26=M7,M26*D26)</f>
        <v>2</v>
      </c>
      <c r="H26" s="59"/>
      <c r="I26" s="95" t="s">
        <v>103</v>
      </c>
      <c r="J26" s="93">
        <v>1</v>
      </c>
      <c r="K26" s="93">
        <v>0.75</v>
      </c>
      <c r="L26" s="93">
        <v>0.5</v>
      </c>
      <c r="M26" s="93">
        <v>0</v>
      </c>
      <c r="N26" s="93">
        <f>IF(F26=J7,N7)+IF(F26=K7,N7)+IF(F26=L7,N7)+IF(F26=M7,N7)+IF(F26=O7,O7)</f>
        <v>1</v>
      </c>
      <c r="O26" s="87"/>
      <c r="P26" s="87"/>
      <c r="Q26" s="87">
        <f t="shared" si="0"/>
        <v>2</v>
      </c>
      <c r="R26" s="87"/>
    </row>
    <row r="27" spans="3:18" ht="120">
      <c r="C27" s="27" t="s">
        <v>220</v>
      </c>
      <c r="D27" s="3">
        <v>4</v>
      </c>
      <c r="E27" s="28" t="s">
        <v>243</v>
      </c>
      <c r="F27" s="67" t="s">
        <v>275</v>
      </c>
      <c r="G27" s="30">
        <f>IF(F27=J7,J27*D27)+IF(F27=K7,K27*D27)</f>
        <v>4</v>
      </c>
      <c r="H27" s="59" t="s">
        <v>189</v>
      </c>
      <c r="I27" s="95" t="s">
        <v>190</v>
      </c>
      <c r="J27" s="93">
        <v>1</v>
      </c>
      <c r="K27" s="93">
        <v>0</v>
      </c>
      <c r="L27" s="93"/>
      <c r="M27" s="93"/>
      <c r="N27" s="93">
        <f>IF(F27=J7,N7)+IF(F27=K7,N7)+IF(F27=L7,N7)+IF(F27=M7,N7)+IF(F27=O7,O7)</f>
        <v>1</v>
      </c>
      <c r="O27" s="87"/>
      <c r="P27" s="87"/>
      <c r="Q27" s="87">
        <f t="shared" si="0"/>
        <v>4</v>
      </c>
      <c r="R27" s="87"/>
    </row>
    <row r="28" spans="3:18" ht="120">
      <c r="C28" s="27" t="s">
        <v>221</v>
      </c>
      <c r="D28" s="3">
        <v>4</v>
      </c>
      <c r="E28" s="28" t="s">
        <v>244</v>
      </c>
      <c r="F28" s="67" t="s">
        <v>277</v>
      </c>
      <c r="G28" s="30">
        <f>IF(F28=J7,J28*D28)+IF(F28=K7,K28*D28)+IF(F28=L7,L28*D28)+IF(F28=M7,M28*D28)</f>
        <v>1</v>
      </c>
      <c r="H28" s="79"/>
      <c r="I28" s="95" t="s">
        <v>191</v>
      </c>
      <c r="J28" s="93">
        <v>1</v>
      </c>
      <c r="K28" s="93">
        <v>0.75</v>
      </c>
      <c r="L28" s="93">
        <v>0.25</v>
      </c>
      <c r="M28" s="93">
        <v>0</v>
      </c>
      <c r="N28" s="93">
        <f>IF(F28=J7,N7)+IF(F28=K7,N7)+IF(F28=L7,N7)+IF(F28=M7,N7)+IF(F28=O7,O7)</f>
        <v>1</v>
      </c>
      <c r="O28" s="87"/>
      <c r="P28" s="87"/>
      <c r="Q28" s="87">
        <f t="shared" si="0"/>
        <v>4</v>
      </c>
      <c r="R28" s="87"/>
    </row>
    <row r="29" spans="3:18" ht="90">
      <c r="C29" s="27" t="s">
        <v>222</v>
      </c>
      <c r="D29" s="3">
        <v>1</v>
      </c>
      <c r="E29" s="28" t="s">
        <v>245</v>
      </c>
      <c r="F29" s="67" t="s">
        <v>275</v>
      </c>
      <c r="G29" s="30">
        <f>IF(F29=J7,J29*D29)+IF(F29=K7,K29*D29)</f>
        <v>1</v>
      </c>
      <c r="H29" s="59" t="s">
        <v>193</v>
      </c>
      <c r="I29" s="95"/>
      <c r="J29" s="93">
        <v>1</v>
      </c>
      <c r="K29" s="93">
        <v>0.25</v>
      </c>
      <c r="L29" s="93"/>
      <c r="M29" s="93"/>
      <c r="N29" s="93">
        <f>IF(F29=J7,N7)+IF(F29=K7,N7)+IF(F29=L7,N7)+IF(F29=M7,N7)+IF(F29=O7,O7)</f>
        <v>1</v>
      </c>
      <c r="O29" s="87"/>
      <c r="P29" s="87"/>
      <c r="Q29" s="87">
        <f t="shared" si="0"/>
        <v>1</v>
      </c>
      <c r="R29" s="87"/>
    </row>
    <row r="30" spans="3:18" ht="120.75" thickBot="1">
      <c r="C30" s="33" t="s">
        <v>223</v>
      </c>
      <c r="D30" s="34">
        <v>2</v>
      </c>
      <c r="E30" s="35" t="s">
        <v>246</v>
      </c>
      <c r="F30" s="68" t="s">
        <v>275</v>
      </c>
      <c r="G30" s="88">
        <f>IF(F30=J7,J30*D30)+IF(F30=K7,K30*D30)+IF(F30=L7,L30*D30)</f>
        <v>2</v>
      </c>
      <c r="H30" s="80" t="s">
        <v>194</v>
      </c>
      <c r="I30" s="95" t="s">
        <v>192</v>
      </c>
      <c r="J30" s="93">
        <v>1</v>
      </c>
      <c r="K30" s="93">
        <v>0.5</v>
      </c>
      <c r="L30" s="93">
        <v>0</v>
      </c>
      <c r="M30" s="93"/>
      <c r="N30" s="93">
        <f>IF(F30=J7,N7)+IF(F30=K7,N7)+IF(F30=L7,N7)+IF(F30=M7,N7)+IF(F30=O7,O7)</f>
        <v>1</v>
      </c>
      <c r="O30" s="87"/>
      <c r="P30" s="87"/>
      <c r="Q30" s="87">
        <f t="shared" si="0"/>
        <v>2</v>
      </c>
      <c r="R30" s="87"/>
    </row>
    <row r="32" spans="3:8" ht="15" customHeight="1">
      <c r="C32" s="99" t="s">
        <v>247</v>
      </c>
      <c r="D32" s="99"/>
      <c r="E32" s="99"/>
      <c r="F32" s="62">
        <f>D30+D29+D28+D27+D26+D25+D24+D23+D22+D21+D20+D19+D18+D17+D16+D15+D14+D13+D12+D11+D10+D9+D8</f>
        <v>72</v>
      </c>
      <c r="G32" s="19"/>
      <c r="H32" s="20"/>
    </row>
    <row r="33" spans="3:8" ht="15" customHeight="1">
      <c r="C33" s="98" t="s">
        <v>92</v>
      </c>
      <c r="D33" s="99"/>
      <c r="E33" s="99"/>
      <c r="F33" s="62">
        <f>Q30+Q29+Q28+Q27+Q26+Q25+Q24+Q23+Q22+Q21+Q20+Q19+Q18+Q17+Q16+Q15+Q14+Q13+Q12+Q11+Q10+Q9+Q8</f>
        <v>72</v>
      </c>
      <c r="G33" s="19"/>
      <c r="H33" s="20"/>
    </row>
    <row r="34" spans="3:8" ht="15" customHeight="1">
      <c r="C34" s="98" t="s">
        <v>248</v>
      </c>
      <c r="D34" s="99"/>
      <c r="E34" s="99"/>
      <c r="F34" s="62">
        <f>G8+G9+G10+G11+G12+G13+G14+G15+G16+G17+G18+G19+G20+G21+G22+G23+G24+G25+G26+G27+G28+G29+G30</f>
        <v>68.25</v>
      </c>
      <c r="G34" s="19"/>
      <c r="H34" s="20"/>
    </row>
    <row r="35" spans="3:8" ht="15" customHeight="1">
      <c r="C35" s="98" t="s">
        <v>249</v>
      </c>
      <c r="D35" s="99"/>
      <c r="E35" s="99"/>
      <c r="F35" s="63">
        <f>F34/F33</f>
        <v>0.9479166666666666</v>
      </c>
      <c r="G35" s="19"/>
      <c r="H35" s="20"/>
    </row>
    <row r="36" spans="3:8" ht="15">
      <c r="C36" s="19"/>
      <c r="D36" s="19"/>
      <c r="E36" s="20"/>
      <c r="F36" s="36"/>
      <c r="G36" s="19"/>
      <c r="H36" s="20"/>
    </row>
    <row r="37" spans="3:8" ht="15">
      <c r="C37" s="19"/>
      <c r="D37" s="19"/>
      <c r="E37" s="20"/>
      <c r="F37" s="36"/>
      <c r="G37" s="19"/>
      <c r="H37" s="20"/>
    </row>
    <row r="38" spans="3:8" ht="15">
      <c r="C38" s="19"/>
      <c r="D38" s="19"/>
      <c r="E38" s="20"/>
      <c r="F38" s="36"/>
      <c r="G38" s="19"/>
      <c r="H38" s="20"/>
    </row>
    <row r="39" spans="3:8" ht="15">
      <c r="C39" s="19"/>
      <c r="D39" s="19"/>
      <c r="E39" s="20"/>
      <c r="F39" s="36"/>
      <c r="G39" s="19"/>
      <c r="H39" s="20"/>
    </row>
    <row r="40" spans="3:8" ht="15">
      <c r="C40" s="19"/>
      <c r="D40" s="19"/>
      <c r="E40" s="20"/>
      <c r="F40" s="36"/>
      <c r="G40" s="19"/>
      <c r="H40" s="20"/>
    </row>
    <row r="41" spans="3:8" ht="15">
      <c r="C41" s="19"/>
      <c r="D41" s="19"/>
      <c r="E41" s="20"/>
      <c r="F41" s="36"/>
      <c r="G41" s="19"/>
      <c r="H41" s="20"/>
    </row>
    <row r="42" spans="3:8" ht="15">
      <c r="C42" s="19"/>
      <c r="D42" s="19"/>
      <c r="E42" s="20"/>
      <c r="F42" s="36"/>
      <c r="G42" s="19"/>
      <c r="H42" s="20"/>
    </row>
    <row r="43" spans="3:8" ht="15">
      <c r="C43" s="19"/>
      <c r="D43" s="19"/>
      <c r="E43" s="20"/>
      <c r="F43" s="36"/>
      <c r="G43" s="19"/>
      <c r="H43" s="20"/>
    </row>
    <row r="44" spans="3:8" ht="15">
      <c r="C44" s="19"/>
      <c r="D44" s="19"/>
      <c r="E44" s="20"/>
      <c r="F44" s="36"/>
      <c r="G44" s="19"/>
      <c r="H44" s="20"/>
    </row>
    <row r="45" spans="3:8" ht="15">
      <c r="C45" s="19"/>
      <c r="D45" s="19"/>
      <c r="E45" s="20"/>
      <c r="F45" s="36"/>
      <c r="G45" s="19"/>
      <c r="H45" s="20"/>
    </row>
    <row r="46" spans="3:8" ht="15">
      <c r="C46" s="19"/>
      <c r="D46" s="19"/>
      <c r="E46" s="20"/>
      <c r="F46" s="36"/>
      <c r="G46" s="19"/>
      <c r="H46" s="20"/>
    </row>
    <row r="47" spans="3:8" ht="15">
      <c r="C47" s="19"/>
      <c r="D47" s="19"/>
      <c r="E47" s="20"/>
      <c r="F47" s="36"/>
      <c r="G47" s="19"/>
      <c r="H47" s="20"/>
    </row>
    <row r="48" spans="3:8" ht="15">
      <c r="C48" s="19"/>
      <c r="D48" s="19"/>
      <c r="E48" s="20"/>
      <c r="F48" s="36"/>
      <c r="G48" s="19"/>
      <c r="H48" s="20"/>
    </row>
    <row r="49" spans="3:8" ht="15">
      <c r="C49" s="19"/>
      <c r="D49" s="19"/>
      <c r="E49" s="20"/>
      <c r="F49" s="36"/>
      <c r="G49" s="19"/>
      <c r="H49" s="20"/>
    </row>
    <row r="50" spans="3:8" ht="15">
      <c r="C50" s="19"/>
      <c r="D50" s="19"/>
      <c r="E50" s="20"/>
      <c r="F50" s="36"/>
      <c r="G50" s="19"/>
      <c r="H50" s="20"/>
    </row>
    <row r="51" spans="3:8" ht="15">
      <c r="C51" s="19"/>
      <c r="D51" s="19"/>
      <c r="E51" s="20"/>
      <c r="F51" s="36"/>
      <c r="G51" s="19"/>
      <c r="H51" s="20"/>
    </row>
    <row r="52" spans="3:8" ht="15">
      <c r="C52" s="19"/>
      <c r="D52" s="19"/>
      <c r="E52" s="20"/>
      <c r="F52" s="36"/>
      <c r="G52" s="19"/>
      <c r="H52" s="20"/>
    </row>
    <row r="53" spans="3:8" ht="15">
      <c r="C53" s="19"/>
      <c r="D53" s="19"/>
      <c r="E53" s="20"/>
      <c r="F53" s="36"/>
      <c r="G53" s="19"/>
      <c r="H53" s="20"/>
    </row>
    <row r="54" spans="3:8" ht="15">
      <c r="C54" s="19"/>
      <c r="D54" s="19"/>
      <c r="E54" s="20"/>
      <c r="F54" s="36"/>
      <c r="G54" s="19"/>
      <c r="H54" s="20"/>
    </row>
    <row r="55" spans="3:8" ht="15">
      <c r="C55" s="19"/>
      <c r="D55" s="19"/>
      <c r="E55" s="20"/>
      <c r="F55" s="36"/>
      <c r="G55" s="19"/>
      <c r="H55" s="20"/>
    </row>
    <row r="56" spans="3:8" ht="15">
      <c r="C56" s="19"/>
      <c r="D56" s="19"/>
      <c r="E56" s="20"/>
      <c r="F56" s="36"/>
      <c r="G56" s="19"/>
      <c r="H56" s="20"/>
    </row>
    <row r="57" spans="3:8" ht="15">
      <c r="C57" s="19"/>
      <c r="D57" s="19"/>
      <c r="E57" s="20"/>
      <c r="F57" s="36"/>
      <c r="G57" s="19"/>
      <c r="H57" s="20"/>
    </row>
    <row r="58" spans="3:8" ht="15">
      <c r="C58" s="19"/>
      <c r="D58" s="19"/>
      <c r="E58" s="20"/>
      <c r="F58" s="36"/>
      <c r="G58" s="19"/>
      <c r="H58" s="20"/>
    </row>
    <row r="59" spans="3:8" ht="15">
      <c r="C59" s="19"/>
      <c r="D59" s="19"/>
      <c r="E59" s="20"/>
      <c r="F59" s="36"/>
      <c r="G59" s="19"/>
      <c r="H59" s="20"/>
    </row>
    <row r="60" spans="3:8" ht="15">
      <c r="C60" s="19"/>
      <c r="D60" s="19"/>
      <c r="E60" s="20"/>
      <c r="F60" s="36"/>
      <c r="G60" s="19"/>
      <c r="H60" s="20"/>
    </row>
    <row r="61" spans="3:8" ht="15">
      <c r="C61" s="19"/>
      <c r="D61" s="19"/>
      <c r="E61" s="20"/>
      <c r="F61" s="36"/>
      <c r="G61" s="19"/>
      <c r="H61" s="20"/>
    </row>
    <row r="62" spans="3:8" ht="15">
      <c r="C62" s="19"/>
      <c r="D62" s="19"/>
      <c r="E62" s="20"/>
      <c r="F62" s="36"/>
      <c r="G62" s="19"/>
      <c r="H62" s="20"/>
    </row>
    <row r="63" spans="3:8" ht="15">
      <c r="C63" s="19"/>
      <c r="D63" s="19"/>
      <c r="E63" s="20"/>
      <c r="F63" s="36"/>
      <c r="G63" s="19"/>
      <c r="H63" s="20"/>
    </row>
    <row r="64" spans="3:8" ht="15">
      <c r="C64" s="19"/>
      <c r="D64" s="19"/>
      <c r="E64" s="20"/>
      <c r="F64" s="36"/>
      <c r="G64" s="19"/>
      <c r="H64" s="20"/>
    </row>
    <row r="65" spans="3:8" ht="15">
      <c r="C65" s="19"/>
      <c r="D65" s="19"/>
      <c r="E65" s="20"/>
      <c r="F65" s="36"/>
      <c r="G65" s="19"/>
      <c r="H65" s="20"/>
    </row>
    <row r="66" spans="3:8" ht="15">
      <c r="C66" s="19"/>
      <c r="D66" s="19"/>
      <c r="E66" s="20"/>
      <c r="F66" s="36"/>
      <c r="G66" s="19"/>
      <c r="H66" s="20"/>
    </row>
    <row r="67" spans="3:8" ht="15">
      <c r="C67" s="19"/>
      <c r="D67" s="19"/>
      <c r="E67" s="20"/>
      <c r="F67" s="36"/>
      <c r="G67" s="19"/>
      <c r="H67" s="20"/>
    </row>
    <row r="68" spans="3:8" ht="15">
      <c r="C68" s="19"/>
      <c r="D68" s="19"/>
      <c r="E68" s="20"/>
      <c r="F68" s="36"/>
      <c r="G68" s="19"/>
      <c r="H68" s="20"/>
    </row>
    <row r="69" spans="3:8" ht="15">
      <c r="C69" s="19"/>
      <c r="D69" s="19"/>
      <c r="E69" s="20"/>
      <c r="F69" s="36"/>
      <c r="G69" s="19"/>
      <c r="H69" s="20"/>
    </row>
    <row r="70" spans="3:8" ht="15">
      <c r="C70" s="19"/>
      <c r="D70" s="19"/>
      <c r="E70" s="20"/>
      <c r="F70" s="36"/>
      <c r="G70" s="19"/>
      <c r="H70" s="20"/>
    </row>
    <row r="71" spans="3:8" ht="15">
      <c r="C71" s="19"/>
      <c r="D71" s="19"/>
      <c r="E71" s="20"/>
      <c r="F71" s="36"/>
      <c r="G71" s="19"/>
      <c r="H71" s="20"/>
    </row>
    <row r="72" spans="3:8" ht="15">
      <c r="C72" s="19"/>
      <c r="D72" s="19"/>
      <c r="E72" s="20"/>
      <c r="F72" s="36"/>
      <c r="G72" s="19"/>
      <c r="H72" s="20"/>
    </row>
    <row r="73" spans="3:8" ht="15">
      <c r="C73" s="19"/>
      <c r="D73" s="19"/>
      <c r="E73" s="20"/>
      <c r="F73" s="36"/>
      <c r="G73" s="19"/>
      <c r="H73" s="20"/>
    </row>
    <row r="74" spans="3:8" ht="15">
      <c r="C74" s="19"/>
      <c r="D74" s="19"/>
      <c r="E74" s="20"/>
      <c r="F74" s="36"/>
      <c r="G74" s="19"/>
      <c r="H74" s="20"/>
    </row>
    <row r="75" spans="3:8" ht="15">
      <c r="C75" s="19"/>
      <c r="D75" s="19"/>
      <c r="E75" s="20"/>
      <c r="F75" s="36"/>
      <c r="G75" s="19"/>
      <c r="H75" s="20"/>
    </row>
    <row r="76" spans="3:8" ht="15">
      <c r="C76" s="19"/>
      <c r="D76" s="19"/>
      <c r="E76" s="20"/>
      <c r="F76" s="36"/>
      <c r="G76" s="19"/>
      <c r="H76" s="20"/>
    </row>
    <row r="77" spans="3:8" ht="15">
      <c r="C77" s="19"/>
      <c r="D77" s="19"/>
      <c r="E77" s="20"/>
      <c r="F77" s="36"/>
      <c r="G77" s="19"/>
      <c r="H77" s="20"/>
    </row>
    <row r="78" spans="3:8" ht="15">
      <c r="C78" s="19"/>
      <c r="D78" s="19"/>
      <c r="E78" s="20"/>
      <c r="F78" s="36"/>
      <c r="G78" s="19"/>
      <c r="H78" s="20"/>
    </row>
    <row r="79" spans="3:8" ht="15">
      <c r="C79" s="19"/>
      <c r="D79" s="19"/>
      <c r="E79" s="20"/>
      <c r="F79" s="36"/>
      <c r="G79" s="19"/>
      <c r="H79" s="20"/>
    </row>
    <row r="80" spans="3:8" ht="15">
      <c r="C80" s="19"/>
      <c r="D80" s="19"/>
      <c r="E80" s="20"/>
      <c r="F80" s="36"/>
      <c r="G80" s="19"/>
      <c r="H80" s="20"/>
    </row>
    <row r="81" spans="3:8" ht="15">
      <c r="C81" s="19"/>
      <c r="D81" s="19"/>
      <c r="E81" s="20"/>
      <c r="F81" s="36"/>
      <c r="G81" s="19"/>
      <c r="H81" s="20"/>
    </row>
    <row r="82" spans="3:8" ht="15">
      <c r="C82" s="19"/>
      <c r="D82" s="19"/>
      <c r="E82" s="20"/>
      <c r="F82" s="36"/>
      <c r="G82" s="19"/>
      <c r="H82" s="20"/>
    </row>
    <row r="83" spans="3:8" ht="15">
      <c r="C83" s="19"/>
      <c r="D83" s="19"/>
      <c r="E83" s="20"/>
      <c r="F83" s="36"/>
      <c r="G83" s="19"/>
      <c r="H83" s="20"/>
    </row>
    <row r="84" spans="3:8" ht="15">
      <c r="C84" s="19"/>
      <c r="D84" s="19"/>
      <c r="E84" s="20"/>
      <c r="F84" s="36"/>
      <c r="G84" s="19"/>
      <c r="H84" s="20"/>
    </row>
    <row r="85" spans="3:8" ht="15">
      <c r="C85" s="19"/>
      <c r="D85" s="19"/>
      <c r="E85" s="20"/>
      <c r="F85" s="36"/>
      <c r="G85" s="19"/>
      <c r="H85" s="20"/>
    </row>
    <row r="86" spans="3:8" ht="15">
      <c r="C86" s="19"/>
      <c r="D86" s="19"/>
      <c r="E86" s="20"/>
      <c r="F86" s="36"/>
      <c r="G86" s="19"/>
      <c r="H86" s="20"/>
    </row>
    <row r="87" spans="3:8" ht="15">
      <c r="C87" s="19"/>
      <c r="D87" s="19"/>
      <c r="E87" s="20"/>
      <c r="F87" s="36"/>
      <c r="G87" s="19"/>
      <c r="H87" s="20"/>
    </row>
    <row r="88" spans="3:8" ht="15">
      <c r="C88" s="19"/>
      <c r="D88" s="19"/>
      <c r="E88" s="20"/>
      <c r="F88" s="36"/>
      <c r="G88" s="19"/>
      <c r="H88" s="20"/>
    </row>
    <row r="89" spans="3:8" ht="15">
      <c r="C89" s="19"/>
      <c r="D89" s="19"/>
      <c r="E89" s="20"/>
      <c r="F89" s="36"/>
      <c r="G89" s="19"/>
      <c r="H89" s="20"/>
    </row>
    <row r="90" spans="3:8" ht="15">
      <c r="C90" s="19"/>
      <c r="D90" s="19"/>
      <c r="E90" s="20"/>
      <c r="F90" s="36"/>
      <c r="G90" s="19"/>
      <c r="H90" s="20"/>
    </row>
    <row r="91" spans="3:8" ht="15">
      <c r="C91" s="19"/>
      <c r="D91" s="19"/>
      <c r="E91" s="20"/>
      <c r="F91" s="36"/>
      <c r="G91" s="19"/>
      <c r="H91" s="20"/>
    </row>
    <row r="92" spans="3:8" ht="15">
      <c r="C92" s="19"/>
      <c r="D92" s="19"/>
      <c r="E92" s="20"/>
      <c r="F92" s="36"/>
      <c r="G92" s="19"/>
      <c r="H92" s="20"/>
    </row>
    <row r="93" spans="3:8" ht="15">
      <c r="C93" s="19"/>
      <c r="D93" s="19"/>
      <c r="E93" s="20"/>
      <c r="F93" s="36"/>
      <c r="G93" s="19"/>
      <c r="H93" s="20"/>
    </row>
    <row r="94" spans="3:8" ht="15">
      <c r="C94" s="19"/>
      <c r="D94" s="19"/>
      <c r="E94" s="20"/>
      <c r="F94" s="36"/>
      <c r="G94" s="19"/>
      <c r="H94" s="20"/>
    </row>
    <row r="95" spans="3:8" ht="15">
      <c r="C95" s="19"/>
      <c r="D95" s="19"/>
      <c r="E95" s="20"/>
      <c r="F95" s="36"/>
      <c r="G95" s="19"/>
      <c r="H95" s="20"/>
    </row>
    <row r="96" spans="3:8" ht="15">
      <c r="C96" s="19"/>
      <c r="D96" s="19"/>
      <c r="E96" s="20"/>
      <c r="F96" s="36"/>
      <c r="G96" s="19"/>
      <c r="H96" s="20"/>
    </row>
    <row r="97" spans="3:8" ht="15">
      <c r="C97" s="19"/>
      <c r="D97" s="19"/>
      <c r="E97" s="20"/>
      <c r="F97" s="36"/>
      <c r="G97" s="19"/>
      <c r="H97" s="20"/>
    </row>
    <row r="98" spans="3:8" ht="15">
      <c r="C98" s="19"/>
      <c r="D98" s="19"/>
      <c r="E98" s="20"/>
      <c r="F98" s="36"/>
      <c r="G98" s="19"/>
      <c r="H98" s="20"/>
    </row>
    <row r="99" spans="3:8" ht="15">
      <c r="C99" s="19"/>
      <c r="D99" s="19"/>
      <c r="E99" s="20"/>
      <c r="F99" s="36"/>
      <c r="G99" s="19"/>
      <c r="H99" s="20"/>
    </row>
    <row r="100" spans="3:8" ht="15">
      <c r="C100" s="19"/>
      <c r="D100" s="19"/>
      <c r="E100" s="20"/>
      <c r="F100" s="36"/>
      <c r="G100" s="19"/>
      <c r="H100" s="20"/>
    </row>
    <row r="101" spans="3:8" ht="15">
      <c r="C101" s="19"/>
      <c r="D101" s="19"/>
      <c r="E101" s="20"/>
      <c r="F101" s="36"/>
      <c r="G101" s="19"/>
      <c r="H101" s="20"/>
    </row>
    <row r="102" spans="3:8" ht="15">
      <c r="C102" s="19"/>
      <c r="D102" s="19"/>
      <c r="E102" s="20"/>
      <c r="F102" s="36"/>
      <c r="G102" s="19"/>
      <c r="H102" s="20"/>
    </row>
    <row r="103" spans="3:8" ht="15">
      <c r="C103" s="19"/>
      <c r="D103" s="19"/>
      <c r="E103" s="20"/>
      <c r="F103" s="36"/>
      <c r="G103" s="19"/>
      <c r="H103" s="20"/>
    </row>
    <row r="104" spans="3:8" ht="15">
      <c r="C104" s="19"/>
      <c r="D104" s="19"/>
      <c r="E104" s="20"/>
      <c r="F104" s="36"/>
      <c r="G104" s="19"/>
      <c r="H104" s="20"/>
    </row>
    <row r="105" spans="3:8" ht="15">
      <c r="C105" s="19"/>
      <c r="D105" s="19"/>
      <c r="E105" s="20"/>
      <c r="F105" s="36"/>
      <c r="G105" s="19"/>
      <c r="H105" s="20"/>
    </row>
    <row r="106" spans="3:8" ht="15">
      <c r="C106" s="19"/>
      <c r="D106" s="19"/>
      <c r="E106" s="20"/>
      <c r="F106" s="36"/>
      <c r="G106" s="19"/>
      <c r="H106" s="20"/>
    </row>
    <row r="107" spans="3:8" ht="15">
      <c r="C107" s="19"/>
      <c r="D107" s="19"/>
      <c r="E107" s="20"/>
      <c r="F107" s="36"/>
      <c r="G107" s="19"/>
      <c r="H107" s="20"/>
    </row>
    <row r="108" spans="3:8" ht="15">
      <c r="C108" s="19"/>
      <c r="D108" s="19"/>
      <c r="E108" s="20"/>
      <c r="F108" s="36"/>
      <c r="G108" s="19"/>
      <c r="H108" s="20"/>
    </row>
    <row r="109" spans="3:8" ht="15">
      <c r="C109" s="19"/>
      <c r="D109" s="19"/>
      <c r="E109" s="20"/>
      <c r="F109" s="36"/>
      <c r="G109" s="19"/>
      <c r="H109" s="20"/>
    </row>
    <row r="110" spans="3:8" ht="15">
      <c r="C110" s="19"/>
      <c r="D110" s="19"/>
      <c r="E110" s="20"/>
      <c r="F110" s="36"/>
      <c r="G110" s="19"/>
      <c r="H110" s="20"/>
    </row>
    <row r="111" spans="3:8" ht="15">
      <c r="C111" s="19"/>
      <c r="D111" s="19"/>
      <c r="E111" s="20"/>
      <c r="F111" s="36"/>
      <c r="G111" s="19"/>
      <c r="H111" s="20"/>
    </row>
    <row r="112" spans="3:8" ht="15">
      <c r="C112" s="19"/>
      <c r="D112" s="19"/>
      <c r="E112" s="20"/>
      <c r="F112" s="36"/>
      <c r="G112" s="19"/>
      <c r="H112" s="20"/>
    </row>
    <row r="113" spans="3:8" ht="15">
      <c r="C113" s="19"/>
      <c r="D113" s="19"/>
      <c r="E113" s="20"/>
      <c r="F113" s="36"/>
      <c r="G113" s="19"/>
      <c r="H113" s="20"/>
    </row>
    <row r="114" spans="3:8" ht="15">
      <c r="C114" s="19"/>
      <c r="D114" s="19"/>
      <c r="E114" s="20"/>
      <c r="F114" s="36"/>
      <c r="G114" s="19"/>
      <c r="H114" s="20"/>
    </row>
    <row r="115" spans="3:8" ht="15">
      <c r="C115" s="19"/>
      <c r="D115" s="19"/>
      <c r="E115" s="20"/>
      <c r="F115" s="36"/>
      <c r="G115" s="19"/>
      <c r="H115" s="20"/>
    </row>
    <row r="116" spans="3:8" ht="15">
      <c r="C116" s="19"/>
      <c r="D116" s="19"/>
      <c r="E116" s="20"/>
      <c r="F116" s="36"/>
      <c r="G116" s="19"/>
      <c r="H116" s="20"/>
    </row>
    <row r="117" spans="3:8" ht="15">
      <c r="C117" s="19"/>
      <c r="D117" s="19"/>
      <c r="E117" s="20"/>
      <c r="F117" s="36"/>
      <c r="G117" s="19"/>
      <c r="H117" s="20"/>
    </row>
    <row r="118" spans="3:8" ht="15">
      <c r="C118" s="19"/>
      <c r="D118" s="19"/>
      <c r="E118" s="20"/>
      <c r="F118" s="36"/>
      <c r="G118" s="19"/>
      <c r="H118" s="20"/>
    </row>
    <row r="119" spans="3:8" ht="15">
      <c r="C119" s="19"/>
      <c r="D119" s="19"/>
      <c r="E119" s="20"/>
      <c r="F119" s="36"/>
      <c r="G119" s="19"/>
      <c r="H119" s="20"/>
    </row>
    <row r="120" spans="3:8" ht="15">
      <c r="C120" s="19"/>
      <c r="D120" s="19"/>
      <c r="E120" s="20"/>
      <c r="F120" s="36"/>
      <c r="G120" s="19"/>
      <c r="H120" s="20"/>
    </row>
    <row r="121" spans="3:8" ht="15">
      <c r="C121" s="19"/>
      <c r="D121" s="19"/>
      <c r="E121" s="20"/>
      <c r="F121" s="36"/>
      <c r="G121" s="19"/>
      <c r="H121" s="20"/>
    </row>
    <row r="122" spans="3:8" ht="15">
      <c r="C122" s="19"/>
      <c r="D122" s="19"/>
      <c r="E122" s="20"/>
      <c r="F122" s="36"/>
      <c r="G122" s="19"/>
      <c r="H122" s="20"/>
    </row>
    <row r="123" spans="3:8" ht="15">
      <c r="C123" s="19"/>
      <c r="D123" s="19"/>
      <c r="E123" s="20"/>
      <c r="F123" s="36"/>
      <c r="G123" s="19"/>
      <c r="H123" s="20"/>
    </row>
    <row r="124" spans="3:8" ht="15">
      <c r="C124" s="19"/>
      <c r="D124" s="19"/>
      <c r="E124" s="20"/>
      <c r="F124" s="36"/>
      <c r="G124" s="19"/>
      <c r="H124" s="20"/>
    </row>
    <row r="125" spans="3:8" ht="15">
      <c r="C125" s="19"/>
      <c r="D125" s="19"/>
      <c r="E125" s="20"/>
      <c r="F125" s="36"/>
      <c r="G125" s="19"/>
      <c r="H125" s="20"/>
    </row>
    <row r="126" spans="3:8" ht="15">
      <c r="C126" s="19"/>
      <c r="D126" s="19"/>
      <c r="E126" s="20"/>
      <c r="F126" s="36"/>
      <c r="G126" s="19"/>
      <c r="H126" s="20"/>
    </row>
    <row r="127" spans="3:8" ht="15">
      <c r="C127" s="19"/>
      <c r="D127" s="19"/>
      <c r="E127" s="20"/>
      <c r="F127" s="36"/>
      <c r="G127" s="19"/>
      <c r="H127" s="20"/>
    </row>
    <row r="128" spans="3:8" ht="15">
      <c r="C128" s="19"/>
      <c r="D128" s="19"/>
      <c r="E128" s="20"/>
      <c r="F128" s="36"/>
      <c r="G128" s="19"/>
      <c r="H128" s="20"/>
    </row>
    <row r="129" spans="3:8" ht="15">
      <c r="C129" s="19"/>
      <c r="D129" s="19"/>
      <c r="E129" s="20"/>
      <c r="F129" s="36"/>
      <c r="G129" s="19"/>
      <c r="H129" s="20"/>
    </row>
    <row r="130" spans="3:8" ht="15">
      <c r="C130" s="19"/>
      <c r="D130" s="19"/>
      <c r="E130" s="20"/>
      <c r="F130" s="36"/>
      <c r="G130" s="19"/>
      <c r="H130" s="20"/>
    </row>
    <row r="131" spans="3:8" ht="15">
      <c r="C131" s="19"/>
      <c r="D131" s="19"/>
      <c r="E131" s="20"/>
      <c r="F131" s="36"/>
      <c r="G131" s="19"/>
      <c r="H131" s="20"/>
    </row>
    <row r="132" spans="3:8" ht="15">
      <c r="C132" s="19"/>
      <c r="D132" s="19"/>
      <c r="E132" s="20"/>
      <c r="F132" s="36"/>
      <c r="G132" s="19"/>
      <c r="H132" s="20"/>
    </row>
    <row r="133" spans="3:8" ht="15">
      <c r="C133" s="19"/>
      <c r="D133" s="19"/>
      <c r="E133" s="20"/>
      <c r="F133" s="36"/>
      <c r="G133" s="19"/>
      <c r="H133" s="20"/>
    </row>
    <row r="134" spans="3:8" ht="15">
      <c r="C134" s="19"/>
      <c r="D134" s="19"/>
      <c r="E134" s="20"/>
      <c r="F134" s="36"/>
      <c r="G134" s="19"/>
      <c r="H134" s="20"/>
    </row>
    <row r="135" spans="3:8" ht="15">
      <c r="C135" s="19"/>
      <c r="D135" s="19"/>
      <c r="E135" s="20"/>
      <c r="F135" s="36"/>
      <c r="G135" s="19"/>
      <c r="H135" s="20"/>
    </row>
    <row r="136" spans="3:8" ht="15">
      <c r="C136" s="19"/>
      <c r="D136" s="19"/>
      <c r="E136" s="20"/>
      <c r="F136" s="36"/>
      <c r="G136" s="19"/>
      <c r="H136" s="20"/>
    </row>
    <row r="137" spans="3:8" ht="15">
      <c r="C137" s="19"/>
      <c r="D137" s="19"/>
      <c r="E137" s="20"/>
      <c r="F137" s="36"/>
      <c r="G137" s="19"/>
      <c r="H137" s="20"/>
    </row>
    <row r="138" spans="3:8" ht="15">
      <c r="C138" s="19"/>
      <c r="D138" s="19"/>
      <c r="E138" s="20"/>
      <c r="F138" s="36"/>
      <c r="G138" s="19"/>
      <c r="H138" s="20"/>
    </row>
    <row r="139" spans="3:8" ht="15">
      <c r="C139" s="19"/>
      <c r="D139" s="19"/>
      <c r="E139" s="20"/>
      <c r="F139" s="36"/>
      <c r="G139" s="19"/>
      <c r="H139" s="20"/>
    </row>
    <row r="140" spans="3:8" ht="15">
      <c r="C140" s="19"/>
      <c r="D140" s="19"/>
      <c r="E140" s="20"/>
      <c r="F140" s="36"/>
      <c r="G140" s="19"/>
      <c r="H140" s="20"/>
    </row>
    <row r="141" spans="3:8" ht="15">
      <c r="C141" s="19"/>
      <c r="D141" s="19"/>
      <c r="E141" s="20"/>
      <c r="F141" s="36"/>
      <c r="G141" s="19"/>
      <c r="H141" s="20"/>
    </row>
    <row r="142" spans="3:8" ht="15">
      <c r="C142" s="19"/>
      <c r="D142" s="19"/>
      <c r="E142" s="20"/>
      <c r="F142" s="36"/>
      <c r="G142" s="19"/>
      <c r="H142" s="20"/>
    </row>
    <row r="143" spans="3:8" ht="15">
      <c r="C143" s="19"/>
      <c r="D143" s="19"/>
      <c r="E143" s="20"/>
      <c r="F143" s="36"/>
      <c r="G143" s="19"/>
      <c r="H143" s="20"/>
    </row>
    <row r="144" spans="3:8" ht="15">
      <c r="C144" s="19"/>
      <c r="D144" s="19"/>
      <c r="E144" s="20"/>
      <c r="F144" s="36"/>
      <c r="G144" s="19"/>
      <c r="H144" s="20"/>
    </row>
    <row r="145" spans="3:8" ht="15">
      <c r="C145" s="19"/>
      <c r="D145" s="19"/>
      <c r="E145" s="20"/>
      <c r="F145" s="36"/>
      <c r="G145" s="19"/>
      <c r="H145" s="20"/>
    </row>
    <row r="146" spans="3:8" ht="15">
      <c r="C146" s="19"/>
      <c r="D146" s="19"/>
      <c r="E146" s="20"/>
      <c r="F146" s="36"/>
      <c r="G146" s="19"/>
      <c r="H146" s="20"/>
    </row>
    <row r="147" spans="3:8" ht="15">
      <c r="C147" s="19"/>
      <c r="D147" s="19"/>
      <c r="E147" s="20"/>
      <c r="F147" s="36"/>
      <c r="G147" s="19"/>
      <c r="H147" s="20"/>
    </row>
    <row r="148" spans="3:8" ht="15">
      <c r="C148" s="19"/>
      <c r="D148" s="19"/>
      <c r="E148" s="20"/>
      <c r="F148" s="36"/>
      <c r="G148" s="19"/>
      <c r="H148" s="20"/>
    </row>
    <row r="149" spans="3:8" ht="15">
      <c r="C149" s="19"/>
      <c r="D149" s="19"/>
      <c r="E149" s="20"/>
      <c r="F149" s="36"/>
      <c r="G149" s="19"/>
      <c r="H149" s="20"/>
    </row>
    <row r="150" spans="3:8" ht="15">
      <c r="C150" s="19"/>
      <c r="D150" s="19"/>
      <c r="E150" s="20"/>
      <c r="F150" s="36"/>
      <c r="G150" s="19"/>
      <c r="H150" s="20"/>
    </row>
    <row r="151" spans="3:8" ht="15">
      <c r="C151" s="19"/>
      <c r="D151" s="19"/>
      <c r="E151" s="20"/>
      <c r="F151" s="36"/>
      <c r="G151" s="19"/>
      <c r="H151" s="20"/>
    </row>
    <row r="152" spans="3:8" ht="15">
      <c r="C152" s="19"/>
      <c r="D152" s="19"/>
      <c r="E152" s="20"/>
      <c r="F152" s="36"/>
      <c r="G152" s="19"/>
      <c r="H152" s="20"/>
    </row>
    <row r="153" spans="3:8" ht="15">
      <c r="C153" s="19"/>
      <c r="D153" s="19"/>
      <c r="E153" s="20"/>
      <c r="F153" s="36"/>
      <c r="G153" s="19"/>
      <c r="H153" s="20"/>
    </row>
    <row r="154" spans="3:8" ht="15">
      <c r="C154" s="19"/>
      <c r="D154" s="19"/>
      <c r="E154" s="20"/>
      <c r="F154" s="36"/>
      <c r="G154" s="19"/>
      <c r="H154" s="20"/>
    </row>
    <row r="155" spans="3:8" ht="15">
      <c r="C155" s="19"/>
      <c r="D155" s="19"/>
      <c r="E155" s="20"/>
      <c r="F155" s="36"/>
      <c r="G155" s="19"/>
      <c r="H155" s="20"/>
    </row>
    <row r="156" spans="3:8" ht="15">
      <c r="C156" s="19"/>
      <c r="D156" s="19"/>
      <c r="E156" s="20"/>
      <c r="F156" s="36"/>
      <c r="G156" s="19"/>
      <c r="H156" s="20"/>
    </row>
    <row r="157" spans="3:8" ht="15">
      <c r="C157" s="19"/>
      <c r="D157" s="19"/>
      <c r="E157" s="20"/>
      <c r="F157" s="36"/>
      <c r="G157" s="19"/>
      <c r="H157" s="20"/>
    </row>
    <row r="158" spans="3:8" ht="15">
      <c r="C158" s="19"/>
      <c r="D158" s="19"/>
      <c r="E158" s="20"/>
      <c r="F158" s="36"/>
      <c r="G158" s="19"/>
      <c r="H158" s="20"/>
    </row>
    <row r="159" spans="3:8" ht="15">
      <c r="C159" s="19"/>
      <c r="D159" s="19"/>
      <c r="E159" s="20"/>
      <c r="F159" s="36"/>
      <c r="G159" s="19"/>
      <c r="H159" s="20"/>
    </row>
    <row r="160" spans="3:8" ht="15">
      <c r="C160" s="19"/>
      <c r="D160" s="19"/>
      <c r="E160" s="20"/>
      <c r="F160" s="36"/>
      <c r="G160" s="19"/>
      <c r="H160" s="20"/>
    </row>
    <row r="161" spans="3:8" ht="15">
      <c r="C161" s="19"/>
      <c r="D161" s="19"/>
      <c r="E161" s="20"/>
      <c r="F161" s="36"/>
      <c r="G161" s="19"/>
      <c r="H161" s="20"/>
    </row>
    <row r="162" spans="3:8" ht="15">
      <c r="C162" s="19"/>
      <c r="D162" s="19"/>
      <c r="E162" s="20"/>
      <c r="F162" s="36"/>
      <c r="G162" s="19"/>
      <c r="H162" s="20"/>
    </row>
    <row r="163" spans="3:8" ht="15">
      <c r="C163" s="19"/>
      <c r="D163" s="19"/>
      <c r="E163" s="20"/>
      <c r="F163" s="36"/>
      <c r="G163" s="19"/>
      <c r="H163" s="20"/>
    </row>
    <row r="164" spans="3:8" ht="15">
      <c r="C164" s="19"/>
      <c r="D164" s="19"/>
      <c r="E164" s="20"/>
      <c r="F164" s="36"/>
      <c r="G164" s="19"/>
      <c r="H164" s="20"/>
    </row>
    <row r="165" spans="3:8" ht="15">
      <c r="C165" s="19"/>
      <c r="D165" s="19"/>
      <c r="E165" s="20"/>
      <c r="F165" s="36"/>
      <c r="G165" s="19"/>
      <c r="H165" s="20"/>
    </row>
    <row r="166" spans="3:8" ht="15">
      <c r="C166" s="19"/>
      <c r="D166" s="19"/>
      <c r="E166" s="20"/>
      <c r="F166" s="36"/>
      <c r="G166" s="19"/>
      <c r="H166" s="20"/>
    </row>
    <row r="167" spans="3:8" ht="15">
      <c r="C167" s="19"/>
      <c r="D167" s="19"/>
      <c r="E167" s="20"/>
      <c r="F167" s="36"/>
      <c r="G167" s="19"/>
      <c r="H167" s="20"/>
    </row>
    <row r="168" spans="3:8" ht="15">
      <c r="C168" s="19"/>
      <c r="D168" s="19"/>
      <c r="E168" s="20"/>
      <c r="F168" s="36"/>
      <c r="G168" s="19"/>
      <c r="H168" s="20"/>
    </row>
    <row r="169" spans="3:8" ht="15">
      <c r="C169" s="19"/>
      <c r="D169" s="19"/>
      <c r="E169" s="20"/>
      <c r="F169" s="36"/>
      <c r="G169" s="19"/>
      <c r="H169" s="20"/>
    </row>
    <row r="170" spans="3:8" ht="15">
      <c r="C170" s="19"/>
      <c r="D170" s="19"/>
      <c r="E170" s="20"/>
      <c r="F170" s="36"/>
      <c r="G170" s="19"/>
      <c r="H170" s="20"/>
    </row>
    <row r="171" spans="3:8" ht="15">
      <c r="C171" s="19"/>
      <c r="D171" s="19"/>
      <c r="E171" s="20"/>
      <c r="F171" s="36"/>
      <c r="G171" s="19"/>
      <c r="H171" s="20"/>
    </row>
    <row r="172" spans="3:8" ht="15">
      <c r="C172" s="19"/>
      <c r="D172" s="19"/>
      <c r="E172" s="20"/>
      <c r="F172" s="36"/>
      <c r="G172" s="19"/>
      <c r="H172" s="20"/>
    </row>
    <row r="173" spans="3:8" ht="15">
      <c r="C173" s="19"/>
      <c r="D173" s="19"/>
      <c r="E173" s="20"/>
      <c r="F173" s="36"/>
      <c r="G173" s="19"/>
      <c r="H173" s="20"/>
    </row>
    <row r="174" spans="3:8" ht="15">
      <c r="C174" s="19"/>
      <c r="D174" s="19"/>
      <c r="E174" s="20"/>
      <c r="F174" s="36"/>
      <c r="G174" s="19"/>
      <c r="H174" s="20"/>
    </row>
    <row r="175" spans="3:8" ht="15">
      <c r="C175" s="19"/>
      <c r="D175" s="19"/>
      <c r="E175" s="20"/>
      <c r="F175" s="36"/>
      <c r="G175" s="19"/>
      <c r="H175" s="20"/>
    </row>
    <row r="176" spans="3:8" ht="15">
      <c r="C176" s="19"/>
      <c r="D176" s="19"/>
      <c r="E176" s="20"/>
      <c r="F176" s="36"/>
      <c r="G176" s="19"/>
      <c r="H176" s="20"/>
    </row>
    <row r="177" spans="3:8" ht="15">
      <c r="C177" s="19"/>
      <c r="D177" s="19"/>
      <c r="E177" s="20"/>
      <c r="F177" s="36"/>
      <c r="G177" s="19"/>
      <c r="H177" s="20"/>
    </row>
    <row r="178" spans="3:8" ht="15">
      <c r="C178" s="19"/>
      <c r="D178" s="19"/>
      <c r="E178" s="20"/>
      <c r="F178" s="36"/>
      <c r="G178" s="19"/>
      <c r="H178" s="20"/>
    </row>
    <row r="179" spans="3:8" ht="15">
      <c r="C179" s="19"/>
      <c r="D179" s="19"/>
      <c r="E179" s="20"/>
      <c r="F179" s="36"/>
      <c r="G179" s="19"/>
      <c r="H179" s="20"/>
    </row>
    <row r="180" spans="3:8" ht="15">
      <c r="C180" s="19"/>
      <c r="D180" s="19"/>
      <c r="E180" s="20"/>
      <c r="F180" s="36"/>
      <c r="G180" s="19"/>
      <c r="H180" s="20"/>
    </row>
    <row r="181" spans="3:8" ht="15">
      <c r="C181" s="19"/>
      <c r="D181" s="19"/>
      <c r="E181" s="20"/>
      <c r="F181" s="36"/>
      <c r="G181" s="19"/>
      <c r="H181" s="20"/>
    </row>
    <row r="182" spans="3:8" ht="15">
      <c r="C182" s="19"/>
      <c r="D182" s="19"/>
      <c r="E182" s="20"/>
      <c r="F182" s="36"/>
      <c r="G182" s="19"/>
      <c r="H182" s="20"/>
    </row>
    <row r="183" spans="3:8" ht="15">
      <c r="C183" s="19"/>
      <c r="D183" s="19"/>
      <c r="E183" s="20"/>
      <c r="F183" s="36"/>
      <c r="G183" s="19"/>
      <c r="H183" s="20"/>
    </row>
    <row r="184" spans="3:8" ht="15">
      <c r="C184" s="19"/>
      <c r="D184" s="19"/>
      <c r="E184" s="20"/>
      <c r="F184" s="36"/>
      <c r="G184" s="19"/>
      <c r="H184" s="20"/>
    </row>
    <row r="185" spans="3:8" ht="15">
      <c r="C185" s="19"/>
      <c r="D185" s="19"/>
      <c r="E185" s="20"/>
      <c r="F185" s="36"/>
      <c r="G185" s="19"/>
      <c r="H185" s="20"/>
    </row>
    <row r="186" spans="3:8" ht="15">
      <c r="C186" s="19"/>
      <c r="D186" s="19"/>
      <c r="E186" s="20"/>
      <c r="F186" s="36"/>
      <c r="G186" s="19"/>
      <c r="H186" s="20"/>
    </row>
    <row r="187" spans="3:8" ht="15">
      <c r="C187" s="19"/>
      <c r="D187" s="19"/>
      <c r="E187" s="20"/>
      <c r="F187" s="36"/>
      <c r="G187" s="19"/>
      <c r="H187" s="20"/>
    </row>
    <row r="188" spans="3:8" ht="15">
      <c r="C188" s="19"/>
      <c r="D188" s="19"/>
      <c r="E188" s="20"/>
      <c r="F188" s="36"/>
      <c r="G188" s="19"/>
      <c r="H188" s="20"/>
    </row>
    <row r="189" spans="3:8" ht="15">
      <c r="C189" s="19"/>
      <c r="D189" s="19"/>
      <c r="E189" s="20"/>
      <c r="F189" s="36"/>
      <c r="G189" s="19"/>
      <c r="H189" s="20"/>
    </row>
    <row r="190" spans="3:8" ht="15">
      <c r="C190" s="19"/>
      <c r="D190" s="19"/>
      <c r="E190" s="20"/>
      <c r="F190" s="36"/>
      <c r="G190" s="19"/>
      <c r="H190" s="20"/>
    </row>
    <row r="191" spans="3:8" ht="15">
      <c r="C191" s="19"/>
      <c r="D191" s="19"/>
      <c r="E191" s="20"/>
      <c r="F191" s="36"/>
      <c r="G191" s="19"/>
      <c r="H191" s="20"/>
    </row>
    <row r="192" spans="3:8" ht="15">
      <c r="C192" s="19"/>
      <c r="D192" s="19"/>
      <c r="E192" s="20"/>
      <c r="F192" s="36"/>
      <c r="G192" s="19"/>
      <c r="H192" s="20"/>
    </row>
    <row r="193" spans="3:8" ht="15">
      <c r="C193" s="19"/>
      <c r="D193" s="19"/>
      <c r="E193" s="20"/>
      <c r="F193" s="36"/>
      <c r="G193" s="19"/>
      <c r="H193" s="20"/>
    </row>
    <row r="194" spans="3:8" ht="15">
      <c r="C194" s="19"/>
      <c r="D194" s="19"/>
      <c r="E194" s="20"/>
      <c r="F194" s="36"/>
      <c r="G194" s="19"/>
      <c r="H194" s="20"/>
    </row>
    <row r="195" spans="3:8" ht="15">
      <c r="C195" s="19"/>
      <c r="D195" s="19"/>
      <c r="E195" s="20"/>
      <c r="F195" s="36"/>
      <c r="G195" s="19"/>
      <c r="H195" s="20"/>
    </row>
    <row r="196" spans="3:8" ht="15">
      <c r="C196" s="19"/>
      <c r="D196" s="19"/>
      <c r="E196" s="20"/>
      <c r="F196" s="36"/>
      <c r="G196" s="19"/>
      <c r="H196" s="20"/>
    </row>
    <row r="197" spans="3:8" ht="15">
      <c r="C197" s="19"/>
      <c r="D197" s="19"/>
      <c r="E197" s="20"/>
      <c r="F197" s="36"/>
      <c r="G197" s="19"/>
      <c r="H197" s="20"/>
    </row>
    <row r="198" spans="3:8" ht="15">
      <c r="C198" s="19"/>
      <c r="D198" s="19"/>
      <c r="E198" s="20"/>
      <c r="F198" s="36"/>
      <c r="G198" s="19"/>
      <c r="H198" s="20"/>
    </row>
    <row r="199" spans="3:8" ht="15">
      <c r="C199" s="19"/>
      <c r="D199" s="19"/>
      <c r="E199" s="20"/>
      <c r="F199" s="36"/>
      <c r="G199" s="19"/>
      <c r="H199" s="20"/>
    </row>
    <row r="200" spans="3:8" ht="15">
      <c r="C200" s="19"/>
      <c r="D200" s="19"/>
      <c r="E200" s="20"/>
      <c r="F200" s="36"/>
      <c r="G200" s="19"/>
      <c r="H200" s="20"/>
    </row>
    <row r="201" spans="3:8" ht="15">
      <c r="C201" s="19"/>
      <c r="D201" s="19"/>
      <c r="E201" s="20"/>
      <c r="F201" s="36"/>
      <c r="G201" s="19"/>
      <c r="H201" s="20"/>
    </row>
    <row r="202" spans="3:8" ht="15">
      <c r="C202" s="19"/>
      <c r="D202" s="19"/>
      <c r="E202" s="20"/>
      <c r="F202" s="36"/>
      <c r="G202" s="19"/>
      <c r="H202" s="20"/>
    </row>
    <row r="203" spans="3:8" ht="15">
      <c r="C203" s="19"/>
      <c r="D203" s="19"/>
      <c r="E203" s="20"/>
      <c r="F203" s="36"/>
      <c r="G203" s="19"/>
      <c r="H203" s="20"/>
    </row>
    <row r="204" spans="3:8" ht="15">
      <c r="C204" s="19"/>
      <c r="D204" s="19"/>
      <c r="E204" s="20"/>
      <c r="F204" s="36"/>
      <c r="G204" s="19"/>
      <c r="H204" s="20"/>
    </row>
    <row r="205" spans="3:8" ht="15">
      <c r="C205" s="19"/>
      <c r="D205" s="19"/>
      <c r="E205" s="20"/>
      <c r="F205" s="36"/>
      <c r="G205" s="19"/>
      <c r="H205" s="20"/>
    </row>
    <row r="206" spans="3:8" ht="15">
      <c r="C206" s="19"/>
      <c r="D206" s="19"/>
      <c r="E206" s="20"/>
      <c r="F206" s="36"/>
      <c r="G206" s="19"/>
      <c r="H206" s="20"/>
    </row>
  </sheetData>
  <sheetProtection/>
  <mergeCells count="8">
    <mergeCell ref="C34:E34"/>
    <mergeCell ref="C35:E35"/>
    <mergeCell ref="D2:H2"/>
    <mergeCell ref="D3:H3"/>
    <mergeCell ref="D4:H4"/>
    <mergeCell ref="D5:H5"/>
    <mergeCell ref="C32:E32"/>
    <mergeCell ref="C33:E33"/>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C2:Y37"/>
  <sheetViews>
    <sheetView zoomScalePageLayoutView="0" workbookViewId="0" topLeftCell="A12">
      <selection activeCell="I15" sqref="I15"/>
    </sheetView>
  </sheetViews>
  <sheetFormatPr defaultColWidth="9.140625" defaultRowHeight="15"/>
  <cols>
    <col min="3" max="3" width="11.421875" style="2" customWidth="1"/>
    <col min="4" max="4" width="18.140625" style="2" customWidth="1"/>
    <col min="5" max="5" width="59.57421875" style="1" customWidth="1"/>
    <col min="6" max="6" width="14.57421875" style="2" customWidth="1"/>
    <col min="7" max="7" width="12.8515625" style="2" customWidth="1"/>
    <col min="8" max="9" width="35.7109375" style="1" customWidth="1"/>
    <col min="10" max="21" width="9.140625" style="55" customWidth="1"/>
  </cols>
  <sheetData>
    <row r="2" spans="4:8" ht="16.5" customHeight="1">
      <c r="D2" s="100" t="s">
        <v>116</v>
      </c>
      <c r="E2" s="101"/>
      <c r="F2" s="101"/>
      <c r="G2" s="101"/>
      <c r="H2" s="101"/>
    </row>
    <row r="3" spans="4:8" ht="15" customHeight="1">
      <c r="D3" s="102" t="s">
        <v>165</v>
      </c>
      <c r="E3" s="103"/>
      <c r="F3" s="103"/>
      <c r="G3" s="103"/>
      <c r="H3" s="104"/>
    </row>
    <row r="4" spans="4:8" ht="15" customHeight="1">
      <c r="D4" s="102" t="s">
        <v>166</v>
      </c>
      <c r="E4" s="103"/>
      <c r="F4" s="103"/>
      <c r="G4" s="103"/>
      <c r="H4" s="104"/>
    </row>
    <row r="5" spans="4:25" ht="15" customHeight="1">
      <c r="D5" s="102" t="s">
        <v>167</v>
      </c>
      <c r="E5" s="103"/>
      <c r="F5" s="103"/>
      <c r="G5" s="103"/>
      <c r="H5" s="104"/>
      <c r="V5" s="52"/>
      <c r="W5" s="52"/>
      <c r="X5" s="52"/>
      <c r="Y5" s="52"/>
    </row>
    <row r="6" spans="22:25" ht="15.75" thickBot="1">
      <c r="V6" s="52"/>
      <c r="W6" s="52"/>
      <c r="X6" s="52"/>
      <c r="Y6" s="52"/>
    </row>
    <row r="7" spans="3:25" ht="45">
      <c r="C7" s="6" t="s">
        <v>196</v>
      </c>
      <c r="D7" s="6" t="s">
        <v>197</v>
      </c>
      <c r="E7" s="16" t="s">
        <v>198</v>
      </c>
      <c r="F7" s="25" t="s">
        <v>226</v>
      </c>
      <c r="G7" s="17" t="s">
        <v>199</v>
      </c>
      <c r="H7" s="6" t="s">
        <v>200</v>
      </c>
      <c r="I7" s="81" t="s">
        <v>115</v>
      </c>
      <c r="J7" s="53" t="s">
        <v>275</v>
      </c>
      <c r="K7" s="54" t="s">
        <v>276</v>
      </c>
      <c r="L7" s="54" t="s">
        <v>277</v>
      </c>
      <c r="M7" s="54" t="s">
        <v>278</v>
      </c>
      <c r="N7" s="55">
        <v>1</v>
      </c>
      <c r="O7" s="55">
        <v>0</v>
      </c>
      <c r="V7" s="52"/>
      <c r="W7" s="52"/>
      <c r="X7" s="52"/>
      <c r="Y7" s="52"/>
    </row>
    <row r="8" spans="3:25" ht="105">
      <c r="C8" s="3" t="s">
        <v>251</v>
      </c>
      <c r="D8" s="3">
        <v>4</v>
      </c>
      <c r="E8" s="48" t="s">
        <v>259</v>
      </c>
      <c r="F8" s="65" t="s">
        <v>275</v>
      </c>
      <c r="G8" s="30">
        <f>IF(F8=J7,J8*D8)+IF(F8=K7,K8*D8)</f>
        <v>4</v>
      </c>
      <c r="H8" s="4" t="s">
        <v>95</v>
      </c>
      <c r="I8" s="90" t="s">
        <v>93</v>
      </c>
      <c r="J8" s="55">
        <v>1</v>
      </c>
      <c r="K8" s="55">
        <v>0</v>
      </c>
      <c r="N8" s="55">
        <f>IF(F8=J7,N7)+IF(F8=K7,N7)+IF(F8=L7,N7)+IF(F8=M7,N7)+IF(F8=O7,O7)</f>
        <v>1</v>
      </c>
      <c r="Q8" s="55">
        <f aca="true" t="shared" si="0" ref="Q8:Q15">D8*N8</f>
        <v>4</v>
      </c>
      <c r="V8" s="52"/>
      <c r="W8" s="52"/>
      <c r="X8" s="52"/>
      <c r="Y8" s="52"/>
    </row>
    <row r="9" spans="3:25" ht="120">
      <c r="C9" s="3" t="s">
        <v>252</v>
      </c>
      <c r="D9" s="3">
        <v>3</v>
      </c>
      <c r="E9" s="49" t="s">
        <v>260</v>
      </c>
      <c r="F9" s="65" t="s">
        <v>277</v>
      </c>
      <c r="G9" s="30">
        <f>IF(F9=J7,J9*D9)+IF(F9=K7,K9*D9)+IF(F9=L7,L9*D9)+IF(F9=M7,M9*D9)</f>
        <v>1.5</v>
      </c>
      <c r="H9" s="4" t="s">
        <v>180</v>
      </c>
      <c r="I9" s="90" t="s">
        <v>94</v>
      </c>
      <c r="J9" s="55">
        <v>1</v>
      </c>
      <c r="K9" s="55">
        <v>0.75</v>
      </c>
      <c r="L9" s="55">
        <v>0.5</v>
      </c>
      <c r="M9" s="55">
        <v>0.25</v>
      </c>
      <c r="N9" s="55">
        <f>IF(F9=J7,N7)+IF(F9=K7,N7)+IF(F9=L7,N7)+IF(F9=M7,N7)+IF(F9=O7,O7)</f>
        <v>1</v>
      </c>
      <c r="Q9" s="55">
        <f t="shared" si="0"/>
        <v>3</v>
      </c>
      <c r="V9" s="52"/>
      <c r="W9" s="52"/>
      <c r="X9" s="52"/>
      <c r="Y9" s="52"/>
    </row>
    <row r="10" spans="3:25" ht="120">
      <c r="C10" s="3" t="s">
        <v>253</v>
      </c>
      <c r="D10" s="3">
        <v>3</v>
      </c>
      <c r="E10" s="49" t="s">
        <v>261</v>
      </c>
      <c r="F10" s="50" t="s">
        <v>276</v>
      </c>
      <c r="G10" s="30">
        <f>IF(F10=J7,J10*D10)+IF(F10=K7,K10*D10)+IF(F10=L7,L10*D10)</f>
        <v>1.5</v>
      </c>
      <c r="H10" s="4" t="s">
        <v>180</v>
      </c>
      <c r="I10" s="90" t="s">
        <v>94</v>
      </c>
      <c r="J10" s="55">
        <v>1</v>
      </c>
      <c r="K10" s="55">
        <v>0.5</v>
      </c>
      <c r="L10" s="55">
        <v>0</v>
      </c>
      <c r="N10" s="55">
        <f>IF(F10=J7,N7)+IF(F10=K7,N7)+IF(F10=L7,N7)+IF(F10=M7,N7)+IF(F10=O7,O7)</f>
        <v>1</v>
      </c>
      <c r="Q10" s="55">
        <f t="shared" si="0"/>
        <v>3</v>
      </c>
      <c r="V10" s="52"/>
      <c r="W10" s="52"/>
      <c r="X10" s="52"/>
      <c r="Y10" s="52"/>
    </row>
    <row r="11" spans="3:25" ht="180">
      <c r="C11" s="3" t="s">
        <v>254</v>
      </c>
      <c r="D11" s="3">
        <v>3</v>
      </c>
      <c r="E11" s="49" t="s">
        <v>87</v>
      </c>
      <c r="F11" s="50" t="s">
        <v>275</v>
      </c>
      <c r="G11" s="30">
        <f>IF(F11=J7,J11*D11)+IF(F11=K7,K11*D11)+IF(F11=L7,L11*D11)</f>
        <v>3</v>
      </c>
      <c r="H11" s="4"/>
      <c r="I11" s="96" t="s">
        <v>68</v>
      </c>
      <c r="J11" s="55">
        <v>1</v>
      </c>
      <c r="K11" s="55">
        <v>0.5</v>
      </c>
      <c r="L11" s="55">
        <v>0</v>
      </c>
      <c r="N11" s="55">
        <f>IF(F11=J7,N7)+IF(F11=K7,N7)+IF(F11=L7,N7)+IF(F11=M7,N7)+IF(F11=O7,O7)</f>
        <v>1</v>
      </c>
      <c r="O11" s="69"/>
      <c r="P11" s="69"/>
      <c r="Q11" s="55">
        <f t="shared" si="0"/>
        <v>3</v>
      </c>
      <c r="V11" s="52"/>
      <c r="W11" s="52"/>
      <c r="X11" s="52"/>
      <c r="Y11" s="52"/>
    </row>
    <row r="12" spans="3:25" ht="90">
      <c r="C12" s="3" t="s">
        <v>255</v>
      </c>
      <c r="D12" s="3">
        <v>2</v>
      </c>
      <c r="E12" s="49" t="s">
        <v>262</v>
      </c>
      <c r="F12" s="50" t="s">
        <v>275</v>
      </c>
      <c r="G12" s="30">
        <f>IF(F12=J7,J12*D12)+IF(F12=K7,K12*D12)</f>
        <v>2</v>
      </c>
      <c r="H12" s="4" t="s">
        <v>96</v>
      </c>
      <c r="I12" s="96" t="s">
        <v>97</v>
      </c>
      <c r="J12" s="55">
        <v>1</v>
      </c>
      <c r="K12" s="55">
        <v>0</v>
      </c>
      <c r="N12" s="55">
        <f>IF(F12=J7,N7)+IF(F12=K7,N7)+IF(F12=L7,N7)+IF(F12=M7,N7)+IF(F12=O7,O7)</f>
        <v>1</v>
      </c>
      <c r="Q12" s="55">
        <f t="shared" si="0"/>
        <v>2</v>
      </c>
      <c r="V12" s="52"/>
      <c r="W12" s="52"/>
      <c r="X12" s="52"/>
      <c r="Y12" s="52"/>
    </row>
    <row r="13" spans="3:25" ht="195">
      <c r="C13" s="3" t="s">
        <v>256</v>
      </c>
      <c r="D13" s="10">
        <v>2</v>
      </c>
      <c r="E13" s="49" t="s">
        <v>263</v>
      </c>
      <c r="F13" s="50" t="s">
        <v>275</v>
      </c>
      <c r="G13" s="30">
        <f>IF(F13=J7,J13*D13)+IF(F13=K7,K13*D13)+IF(F13=L7,L13*D13)</f>
        <v>2</v>
      </c>
      <c r="H13" s="4"/>
      <c r="I13" s="90" t="s">
        <v>98</v>
      </c>
      <c r="J13" s="55">
        <v>1</v>
      </c>
      <c r="K13" s="55">
        <v>0.5</v>
      </c>
      <c r="L13" s="55">
        <v>0.25</v>
      </c>
      <c r="N13" s="55">
        <f>IF(F13=J7,N7)+IF(F13=K7,N7)+IF(F13=L7,N7)+IF(F13=M7,N7)+IF(F13=O7,O7)</f>
        <v>1</v>
      </c>
      <c r="Q13" s="55">
        <f t="shared" si="0"/>
        <v>2</v>
      </c>
      <c r="V13" s="52"/>
      <c r="W13" s="52"/>
      <c r="X13" s="52"/>
      <c r="Y13" s="52"/>
    </row>
    <row r="14" spans="3:25" ht="90">
      <c r="C14" s="3" t="s">
        <v>257</v>
      </c>
      <c r="D14" s="10">
        <v>3</v>
      </c>
      <c r="E14" s="49" t="s">
        <v>264</v>
      </c>
      <c r="F14" s="50" t="s">
        <v>275</v>
      </c>
      <c r="G14" s="30">
        <f>IF(F14=J7,J14*D14)+IF(F14=K7,K14*D14)+IF(F14=L7,L14*D14)</f>
        <v>3</v>
      </c>
      <c r="H14" s="4" t="s">
        <v>99</v>
      </c>
      <c r="I14" s="90" t="s">
        <v>100</v>
      </c>
      <c r="J14" s="55">
        <v>1</v>
      </c>
      <c r="K14" s="55">
        <v>0.25</v>
      </c>
      <c r="L14" s="55">
        <v>0</v>
      </c>
      <c r="N14" s="55">
        <f>IF(F14=J7,N7)+IF(F14=K7,N7)+IF(F14=L7,N7)+IF(F14=M7,N7)+IF(F14=O7,O7)</f>
        <v>1</v>
      </c>
      <c r="Q14" s="55">
        <f t="shared" si="0"/>
        <v>3</v>
      </c>
      <c r="V14" s="52"/>
      <c r="W14" s="52"/>
      <c r="X14" s="52"/>
      <c r="Y14" s="52"/>
    </row>
    <row r="15" spans="3:25" ht="90.75" thickBot="1">
      <c r="C15" s="3" t="s">
        <v>258</v>
      </c>
      <c r="D15" s="3">
        <v>4</v>
      </c>
      <c r="E15" s="49" t="s">
        <v>265</v>
      </c>
      <c r="F15" s="51" t="s">
        <v>276</v>
      </c>
      <c r="G15" s="30">
        <f>IF(F15=J7,J15*D15)+IF(F15=K7,K15*D15)+IF(F15=L7,L15*D15)</f>
        <v>1</v>
      </c>
      <c r="H15" s="4" t="s">
        <v>101</v>
      </c>
      <c r="I15" s="90" t="s">
        <v>102</v>
      </c>
      <c r="J15" s="55">
        <v>1</v>
      </c>
      <c r="K15" s="55">
        <v>0.25</v>
      </c>
      <c r="L15" s="55">
        <v>0</v>
      </c>
      <c r="N15" s="55">
        <f>IF(F15=J7,N7)+IF(F15=K7,N7)+IF(F15=L7,N7)+IF(F15=M7,N7)+IF(F15=O7,O7)</f>
        <v>1</v>
      </c>
      <c r="Q15" s="55">
        <f t="shared" si="0"/>
        <v>4</v>
      </c>
      <c r="V15" s="52"/>
      <c r="W15" s="52"/>
      <c r="X15" s="52"/>
      <c r="Y15" s="52"/>
    </row>
    <row r="16" spans="7:25" ht="15">
      <c r="G16" s="60"/>
      <c r="H16" s="7"/>
      <c r="V16" s="52"/>
      <c r="W16" s="52"/>
      <c r="X16" s="52"/>
      <c r="Y16" s="52"/>
    </row>
    <row r="17" spans="3:25" ht="15" customHeight="1">
      <c r="C17" s="99" t="s">
        <v>266</v>
      </c>
      <c r="D17" s="99"/>
      <c r="E17" s="99"/>
      <c r="F17" s="71">
        <f>D8+D9+D10+D11+D12+D13+D14+D15</f>
        <v>24</v>
      </c>
      <c r="G17" s="61"/>
      <c r="V17" s="52"/>
      <c r="W17" s="52"/>
      <c r="X17" s="52"/>
      <c r="Y17" s="52"/>
    </row>
    <row r="18" spans="3:25" ht="15" customHeight="1">
      <c r="C18" s="98" t="s">
        <v>92</v>
      </c>
      <c r="D18" s="98"/>
      <c r="E18" s="98"/>
      <c r="F18" s="62">
        <f>Q15+Q14+Q13+Q12+Q11+Q10+Q9+Q8</f>
        <v>24</v>
      </c>
      <c r="G18" s="61"/>
      <c r="V18" s="52"/>
      <c r="W18" s="52"/>
      <c r="X18" s="52"/>
      <c r="Y18" s="52"/>
    </row>
    <row r="19" spans="3:25" ht="15">
      <c r="C19" s="98" t="s">
        <v>248</v>
      </c>
      <c r="D19" s="99"/>
      <c r="E19" s="99"/>
      <c r="F19" s="62">
        <f>G8+G9+G10+G11+G12+G13+G14+G15</f>
        <v>18</v>
      </c>
      <c r="G19" s="61"/>
      <c r="V19" s="52"/>
      <c r="W19" s="52"/>
      <c r="X19" s="52"/>
      <c r="Y19" s="52"/>
    </row>
    <row r="20" spans="3:25" ht="15">
      <c r="C20" s="98" t="s">
        <v>249</v>
      </c>
      <c r="D20" s="99"/>
      <c r="E20" s="99"/>
      <c r="F20" s="63">
        <f>F19/F18</f>
        <v>0.75</v>
      </c>
      <c r="G20" s="61"/>
      <c r="V20" s="52"/>
      <c r="W20" s="52"/>
      <c r="X20" s="52"/>
      <c r="Y20" s="52"/>
    </row>
    <row r="21" spans="7:25" ht="15">
      <c r="G21" s="61"/>
      <c r="V21" s="52"/>
      <c r="W21" s="52"/>
      <c r="X21" s="52"/>
      <c r="Y21" s="52"/>
    </row>
    <row r="22" spans="7:25" ht="15">
      <c r="G22" s="61"/>
      <c r="V22" s="52"/>
      <c r="W22" s="52"/>
      <c r="X22" s="52"/>
      <c r="Y22" s="52"/>
    </row>
    <row r="23" spans="7:25" ht="15">
      <c r="G23" s="61"/>
      <c r="V23" s="52"/>
      <c r="W23" s="52"/>
      <c r="X23" s="52"/>
      <c r="Y23" s="52"/>
    </row>
    <row r="24" spans="7:25" ht="15">
      <c r="G24" s="61"/>
      <c r="V24" s="52"/>
      <c r="W24" s="52"/>
      <c r="X24" s="52"/>
      <c r="Y24" s="52"/>
    </row>
    <row r="25" spans="7:25" ht="15">
      <c r="G25" s="61"/>
      <c r="V25" s="52"/>
      <c r="W25" s="52"/>
      <c r="X25" s="52"/>
      <c r="Y25" s="52"/>
    </row>
    <row r="26" spans="7:25" ht="15">
      <c r="G26" s="61"/>
      <c r="V26" s="52"/>
      <c r="W26" s="52"/>
      <c r="X26" s="52"/>
      <c r="Y26" s="52"/>
    </row>
    <row r="27" spans="7:25" ht="15">
      <c r="G27" s="61"/>
      <c r="V27" s="52"/>
      <c r="W27" s="52"/>
      <c r="X27" s="52"/>
      <c r="Y27" s="52"/>
    </row>
    <row r="28" spans="7:25" ht="15">
      <c r="G28" s="61"/>
      <c r="V28" s="52"/>
      <c r="W28" s="52"/>
      <c r="X28" s="52"/>
      <c r="Y28" s="52"/>
    </row>
    <row r="29" spans="7:25" ht="15">
      <c r="G29" s="61"/>
      <c r="V29" s="52"/>
      <c r="W29" s="52"/>
      <c r="X29" s="52"/>
      <c r="Y29" s="52"/>
    </row>
    <row r="30" spans="7:25" ht="15">
      <c r="G30" s="61"/>
      <c r="V30" s="52"/>
      <c r="W30" s="52"/>
      <c r="X30" s="52"/>
      <c r="Y30" s="52"/>
    </row>
    <row r="31" spans="7:25" ht="15">
      <c r="G31" s="61"/>
      <c r="V31" s="52"/>
      <c r="W31" s="52"/>
      <c r="X31" s="52"/>
      <c r="Y31" s="52"/>
    </row>
    <row r="32" spans="22:25" ht="15">
      <c r="V32" s="52"/>
      <c r="W32" s="52"/>
      <c r="X32" s="52"/>
      <c r="Y32" s="52"/>
    </row>
    <row r="33" spans="22:25" ht="15">
      <c r="V33" s="52"/>
      <c r="W33" s="52"/>
      <c r="X33" s="52"/>
      <c r="Y33" s="52"/>
    </row>
    <row r="34" spans="22:25" ht="15">
      <c r="V34" s="52"/>
      <c r="W34" s="52"/>
      <c r="X34" s="52"/>
      <c r="Y34" s="52"/>
    </row>
    <row r="35" spans="22:25" ht="15">
      <c r="V35" s="52"/>
      <c r="W35" s="52"/>
      <c r="X35" s="52"/>
      <c r="Y35" s="52"/>
    </row>
    <row r="36" spans="22:25" ht="15">
      <c r="V36" s="52"/>
      <c r="W36" s="52"/>
      <c r="X36" s="52"/>
      <c r="Y36" s="52"/>
    </row>
    <row r="37" spans="22:25" ht="15">
      <c r="V37" s="52"/>
      <c r="W37" s="52"/>
      <c r="X37" s="52"/>
      <c r="Y37" s="52"/>
    </row>
  </sheetData>
  <sheetProtection/>
  <mergeCells count="8">
    <mergeCell ref="C19:E19"/>
    <mergeCell ref="C20:E20"/>
    <mergeCell ref="D2:H2"/>
    <mergeCell ref="D3:H3"/>
    <mergeCell ref="D4:H4"/>
    <mergeCell ref="D5:H5"/>
    <mergeCell ref="C17:E17"/>
    <mergeCell ref="C18:E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R20"/>
  <sheetViews>
    <sheetView zoomScalePageLayoutView="0" workbookViewId="0" topLeftCell="B16">
      <selection activeCell="F10" sqref="F10"/>
    </sheetView>
  </sheetViews>
  <sheetFormatPr defaultColWidth="9.140625" defaultRowHeight="15"/>
  <cols>
    <col min="3" max="3" width="11.421875" style="2" customWidth="1"/>
    <col min="4" max="4" width="18.140625" style="2" customWidth="1"/>
    <col min="5" max="5" width="59.57421875" style="41" customWidth="1"/>
    <col min="6" max="6" width="14.57421875" style="2" customWidth="1"/>
    <col min="7" max="7" width="12.8515625" style="2" customWidth="1"/>
    <col min="8" max="9" width="35.7109375" style="1" customWidth="1"/>
    <col min="10" max="20" width="9.140625" style="55" customWidth="1"/>
  </cols>
  <sheetData>
    <row r="1" ht="15"/>
    <row r="2" spans="4:8" ht="16.5" customHeight="1">
      <c r="D2" s="100" t="s">
        <v>116</v>
      </c>
      <c r="E2" s="101"/>
      <c r="F2" s="101"/>
      <c r="G2" s="101"/>
      <c r="H2" s="101"/>
    </row>
    <row r="3" spans="4:8" ht="15" customHeight="1">
      <c r="D3" s="102" t="s">
        <v>165</v>
      </c>
      <c r="E3" s="103"/>
      <c r="F3" s="103"/>
      <c r="G3" s="103"/>
      <c r="H3" s="104"/>
    </row>
    <row r="4" spans="4:8" ht="15" customHeight="1">
      <c r="D4" s="102" t="s">
        <v>166</v>
      </c>
      <c r="E4" s="103"/>
      <c r="F4" s="103"/>
      <c r="G4" s="103"/>
      <c r="H4" s="104"/>
    </row>
    <row r="5" spans="4:14" ht="15" customHeight="1">
      <c r="D5" s="102" t="s">
        <v>167</v>
      </c>
      <c r="E5" s="103"/>
      <c r="F5" s="103"/>
      <c r="G5" s="103"/>
      <c r="H5" s="104"/>
      <c r="M5" s="56"/>
      <c r="N5" s="56"/>
    </row>
    <row r="6" ht="15"/>
    <row r="7" spans="3:16" ht="45.75" thickBot="1">
      <c r="C7" s="6" t="s">
        <v>196</v>
      </c>
      <c r="D7" s="6" t="s">
        <v>197</v>
      </c>
      <c r="E7" s="5" t="s">
        <v>198</v>
      </c>
      <c r="F7" s="11" t="s">
        <v>226</v>
      </c>
      <c r="G7" s="6" t="s">
        <v>199</v>
      </c>
      <c r="H7" s="16" t="s">
        <v>200</v>
      </c>
      <c r="I7" s="81" t="s">
        <v>117</v>
      </c>
      <c r="J7" s="53" t="s">
        <v>275</v>
      </c>
      <c r="K7" s="54" t="s">
        <v>276</v>
      </c>
      <c r="L7" s="54" t="s">
        <v>277</v>
      </c>
      <c r="M7" s="54" t="s">
        <v>278</v>
      </c>
      <c r="N7" s="54" t="s">
        <v>86</v>
      </c>
      <c r="O7" s="55">
        <v>1</v>
      </c>
      <c r="P7" s="55">
        <v>0</v>
      </c>
    </row>
    <row r="8" spans="3:18" ht="255.75" thickBot="1">
      <c r="C8" s="8" t="s">
        <v>267</v>
      </c>
      <c r="D8" s="43">
        <v>3</v>
      </c>
      <c r="E8" s="31" t="s">
        <v>282</v>
      </c>
      <c r="F8" s="25" t="s">
        <v>275</v>
      </c>
      <c r="G8" s="30">
        <f>IF(F8=J7,J8*D8)+IF(F8=K7,K8*D8)+IF(F8=L7,L8*D8)+IF(F8=M7,M8*D8)</f>
        <v>3</v>
      </c>
      <c r="H8" s="82" t="s">
        <v>104</v>
      </c>
      <c r="I8" s="90"/>
      <c r="J8" s="55">
        <v>1</v>
      </c>
      <c r="K8" s="55">
        <v>0.75</v>
      </c>
      <c r="L8" s="55">
        <v>0.5</v>
      </c>
      <c r="M8" s="55">
        <v>0</v>
      </c>
      <c r="O8" s="55">
        <f>IF(F8=J7,O7)+IF(F8=K7,O7)+IF(F8=L7,O7)+IF(F8=M7,O7)+IF(F8=P7,P7)</f>
        <v>1</v>
      </c>
      <c r="R8" s="55">
        <f>D8*O8</f>
        <v>3</v>
      </c>
    </row>
    <row r="9" spans="3:18" ht="360.75" thickBot="1">
      <c r="C9" s="9" t="s">
        <v>268</v>
      </c>
      <c r="D9" s="42">
        <v>3</v>
      </c>
      <c r="E9" s="49" t="s">
        <v>283</v>
      </c>
      <c r="F9" s="29" t="s">
        <v>275</v>
      </c>
      <c r="G9" s="30">
        <f>IF(F9=J7,J9*D9)+IF(F9=K7,K9*D9)+IF(F9=L7,L9*D9)+IF(F9=M7,M9*D9)+IF(F9=M5,N9*D9)</f>
        <v>3</v>
      </c>
      <c r="H9" s="83" t="s">
        <v>105</v>
      </c>
      <c r="I9" s="90"/>
      <c r="J9" s="55">
        <v>1</v>
      </c>
      <c r="K9" s="55">
        <v>0.75</v>
      </c>
      <c r="L9" s="55">
        <v>0.5</v>
      </c>
      <c r="M9" s="55">
        <v>0.25</v>
      </c>
      <c r="N9" s="55">
        <v>0</v>
      </c>
      <c r="O9" s="55">
        <f>IF(F9=J7,O7)+IF(F9=K7,O7)+IF(F9=L7,O7)+IF(F9=M7,O7)+IF(F9=N7,O7)+IF(F9=P7,P7)</f>
        <v>1</v>
      </c>
      <c r="R9" s="55">
        <f>D9*O9</f>
        <v>3</v>
      </c>
    </row>
    <row r="10" spans="3:18" ht="75.75" thickBot="1">
      <c r="C10" s="9" t="s">
        <v>269</v>
      </c>
      <c r="D10" s="44">
        <v>2</v>
      </c>
      <c r="E10" s="49" t="s">
        <v>284</v>
      </c>
      <c r="F10" s="50" t="s">
        <v>277</v>
      </c>
      <c r="G10" s="30">
        <f>IF(F10=J7,J10*D10)+IF(F10=K7,K10*D10)+IF(F10=L7,L10*D10)</f>
        <v>0.5</v>
      </c>
      <c r="H10" s="4" t="s">
        <v>99</v>
      </c>
      <c r="I10" s="90" t="s">
        <v>106</v>
      </c>
      <c r="J10" s="55">
        <v>1</v>
      </c>
      <c r="K10" s="55">
        <v>0.5</v>
      </c>
      <c r="L10" s="55">
        <v>0.25</v>
      </c>
      <c r="O10" s="55">
        <f>IF(F10=J7,O7)+IF(F10=K7,O7)+IF(F10=L7,O7)+IF(F10=M7,O7)+IF(F10=P7,P7)</f>
        <v>1</v>
      </c>
      <c r="R10" s="55">
        <f aca="true" t="shared" si="0" ref="R10:R15">D10*O10</f>
        <v>2</v>
      </c>
    </row>
    <row r="11" spans="3:18" ht="90.75" thickBot="1">
      <c r="C11" s="9" t="s">
        <v>270</v>
      </c>
      <c r="D11" s="42">
        <v>2</v>
      </c>
      <c r="E11" s="49" t="s">
        <v>285</v>
      </c>
      <c r="F11" s="50" t="s">
        <v>277</v>
      </c>
      <c r="G11" s="30">
        <f>IF(F11=J7,J11*D11)+IF(F11=K7,K11*D11)+IF(F11=L7,L11*D11)</f>
        <v>0.5</v>
      </c>
      <c r="H11" s="83" t="s">
        <v>107</v>
      </c>
      <c r="I11" s="90" t="s">
        <v>108</v>
      </c>
      <c r="J11" s="55">
        <v>1</v>
      </c>
      <c r="K11" s="55">
        <v>0.75</v>
      </c>
      <c r="L11" s="55">
        <v>0.25</v>
      </c>
      <c r="O11" s="55">
        <f>IF(F11=J7,O7)+IF(F11=K7,O7)+IF(F11=L7,O7)+IF(F11=M7,O7)+IF(F11=P7,P7)</f>
        <v>1</v>
      </c>
      <c r="R11" s="55">
        <f t="shared" si="0"/>
        <v>2</v>
      </c>
    </row>
    <row r="12" spans="3:18" ht="90.75" thickBot="1">
      <c r="C12" s="9" t="s">
        <v>271</v>
      </c>
      <c r="D12" s="42">
        <v>2</v>
      </c>
      <c r="E12" s="49" t="s">
        <v>286</v>
      </c>
      <c r="F12" s="50" t="s">
        <v>276</v>
      </c>
      <c r="G12" s="30">
        <f>IF(F12=J7,J12*D12)+IF(F12=K7,K12*D12)+IF(F12=L7,L12*D12)</f>
        <v>1.5</v>
      </c>
      <c r="H12" s="83" t="s">
        <v>107</v>
      </c>
      <c r="I12" s="90" t="s">
        <v>108</v>
      </c>
      <c r="J12" s="55">
        <v>1</v>
      </c>
      <c r="K12" s="55">
        <v>0.75</v>
      </c>
      <c r="L12" s="55">
        <v>0.25</v>
      </c>
      <c r="O12" s="55">
        <f>IF(F12=J7,O7)+IF(F12=K7,O7)+IF(F12=L7,O7)+IF(F12=M7,O7)+IF(F12=P7,P7)</f>
        <v>1</v>
      </c>
      <c r="R12" s="55">
        <f t="shared" si="0"/>
        <v>2</v>
      </c>
    </row>
    <row r="13" spans="3:18" ht="210.75" thickBot="1">
      <c r="C13" s="9" t="s">
        <v>272</v>
      </c>
      <c r="D13" s="42">
        <v>3</v>
      </c>
      <c r="E13" s="49" t="s">
        <v>287</v>
      </c>
      <c r="F13" s="50" t="s">
        <v>278</v>
      </c>
      <c r="G13" s="30">
        <f>IF(F13=J7,J13*D13)+IF(F13=K7,K13*D13)+IF(F13=L7,L13*D13)+IF(F13=M7,M13*D13)+IF(F13=N5,N13*D13)</f>
        <v>0.75</v>
      </c>
      <c r="H13" s="83"/>
      <c r="I13" s="90" t="s">
        <v>109</v>
      </c>
      <c r="J13" s="55">
        <v>1</v>
      </c>
      <c r="K13" s="55">
        <v>0.75</v>
      </c>
      <c r="L13" s="55">
        <v>0.5</v>
      </c>
      <c r="M13" s="55">
        <v>0.25</v>
      </c>
      <c r="N13" s="55">
        <v>0</v>
      </c>
      <c r="O13" s="55">
        <f>IF(F13=J7,O7)+IF(F13=K7,O7)+IF(F13=L7,O7)+IF(F13=M7,O7)+IF(F13=N7,O7)+IF(F13=P7,P7)</f>
        <v>1</v>
      </c>
      <c r="R13" s="55">
        <f t="shared" si="0"/>
        <v>3</v>
      </c>
    </row>
    <row r="14" spans="3:18" ht="150.75" thickBot="1">
      <c r="C14" s="9" t="s">
        <v>273</v>
      </c>
      <c r="D14" s="42">
        <v>3</v>
      </c>
      <c r="E14" s="49" t="s">
        <v>288</v>
      </c>
      <c r="F14" s="50" t="s">
        <v>275</v>
      </c>
      <c r="G14" s="30">
        <f>IF(F14=J7,J14*D14)+IF(F14=K7,K14*D14)+IF(F14=L7,L14*D14)+IF(F14=M7,M14*D14)</f>
        <v>3</v>
      </c>
      <c r="H14" s="83"/>
      <c r="I14" s="90" t="s">
        <v>110</v>
      </c>
      <c r="J14" s="55">
        <v>1</v>
      </c>
      <c r="K14" s="55">
        <v>0.75</v>
      </c>
      <c r="L14" s="55">
        <v>0.5</v>
      </c>
      <c r="M14" s="55">
        <v>0</v>
      </c>
      <c r="O14" s="55">
        <f>IF(F14=J7,O7)+IF(F14=K7,O7)+IF(F14=L7,O7)+IF(F14=M7,O7)+IF(F14=P7,P7)</f>
        <v>1</v>
      </c>
      <c r="R14" s="55">
        <f t="shared" si="0"/>
        <v>3</v>
      </c>
    </row>
    <row r="15" spans="3:18" ht="75.75" thickBot="1">
      <c r="C15" s="9" t="s">
        <v>274</v>
      </c>
      <c r="D15" s="42">
        <v>3</v>
      </c>
      <c r="E15" s="49" t="s">
        <v>289</v>
      </c>
      <c r="F15" s="51" t="s">
        <v>275</v>
      </c>
      <c r="G15" s="30">
        <f>IF(F15=J7,J15*D15)+IF(F15=K7,K15*D15)</f>
        <v>3</v>
      </c>
      <c r="H15" s="59" t="s">
        <v>170</v>
      </c>
      <c r="I15" s="90" t="s">
        <v>171</v>
      </c>
      <c r="J15" s="55">
        <v>1</v>
      </c>
      <c r="K15" s="55">
        <v>0</v>
      </c>
      <c r="O15" s="55">
        <f>IF(F15=J7,O7)+IF(F15=K7,O7)+IF(F15=L7,O7)+IF(F15=M7,O7)+IF(F15=P7,P7)</f>
        <v>1</v>
      </c>
      <c r="R15" s="55">
        <f t="shared" si="0"/>
        <v>3</v>
      </c>
    </row>
    <row r="16" ht="15">
      <c r="H16" s="7"/>
    </row>
    <row r="17" spans="3:6" ht="15">
      <c r="C17" s="105" t="s">
        <v>266</v>
      </c>
      <c r="D17" s="106"/>
      <c r="E17" s="107"/>
      <c r="F17" s="71">
        <f>D8+D9+D10+D11+D12+D13+D14+D15</f>
        <v>21</v>
      </c>
    </row>
    <row r="18" spans="3:6" ht="15">
      <c r="C18" s="108" t="s">
        <v>92</v>
      </c>
      <c r="D18" s="109"/>
      <c r="E18" s="110"/>
      <c r="F18" s="38">
        <f>R15+R14+R13+R12+R11+R10+R9+R8</f>
        <v>21</v>
      </c>
    </row>
    <row r="19" spans="3:6" ht="15">
      <c r="C19" s="98" t="s">
        <v>248</v>
      </c>
      <c r="D19" s="99"/>
      <c r="E19" s="99"/>
      <c r="F19" s="38">
        <f>G8+G9+G10+G11+G12+G13+G14+G15</f>
        <v>15.25</v>
      </c>
    </row>
    <row r="20" spans="3:6" ht="15.75" thickBot="1">
      <c r="C20" s="98" t="s">
        <v>249</v>
      </c>
      <c r="D20" s="99"/>
      <c r="E20" s="99"/>
      <c r="F20" s="39">
        <f>F19/F18</f>
        <v>0.7261904761904762</v>
      </c>
    </row>
  </sheetData>
  <sheetProtection/>
  <mergeCells count="8">
    <mergeCell ref="C19:E19"/>
    <mergeCell ref="C20:E20"/>
    <mergeCell ref="D2:H2"/>
    <mergeCell ref="D3:H3"/>
    <mergeCell ref="D4:H4"/>
    <mergeCell ref="D5:H5"/>
    <mergeCell ref="C17:E17"/>
    <mergeCell ref="C18:E18"/>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C2:R24"/>
  <sheetViews>
    <sheetView zoomScalePageLayoutView="0" workbookViewId="0" topLeftCell="A18">
      <selection activeCell="E27" sqref="E27"/>
    </sheetView>
  </sheetViews>
  <sheetFormatPr defaultColWidth="9.140625" defaultRowHeight="15"/>
  <cols>
    <col min="3" max="3" width="11.421875" style="2" customWidth="1"/>
    <col min="4" max="4" width="18.140625" style="2" customWidth="1"/>
    <col min="5" max="5" width="59.57421875" style="1" customWidth="1"/>
    <col min="6" max="6" width="14.57421875" style="2" customWidth="1"/>
    <col min="7" max="7" width="12.8515625" style="2" customWidth="1"/>
    <col min="8" max="9" width="35.7109375" style="1" customWidth="1"/>
    <col min="10" max="25" width="9.140625" style="55" customWidth="1"/>
  </cols>
  <sheetData>
    <row r="2" spans="4:8" ht="16.5" customHeight="1">
      <c r="D2" s="100" t="s">
        <v>116</v>
      </c>
      <c r="E2" s="101"/>
      <c r="F2" s="101"/>
      <c r="G2" s="101"/>
      <c r="H2" s="101"/>
    </row>
    <row r="3" spans="4:8" ht="15" customHeight="1">
      <c r="D3" s="102" t="s">
        <v>165</v>
      </c>
      <c r="E3" s="103"/>
      <c r="F3" s="103"/>
      <c r="G3" s="103"/>
      <c r="H3" s="104"/>
    </row>
    <row r="4" spans="4:8" ht="15" customHeight="1">
      <c r="D4" s="102" t="s">
        <v>166</v>
      </c>
      <c r="E4" s="103"/>
      <c r="F4" s="103"/>
      <c r="G4" s="103"/>
      <c r="H4" s="104"/>
    </row>
    <row r="5" spans="4:8" ht="15" customHeight="1">
      <c r="D5" s="102" t="s">
        <v>167</v>
      </c>
      <c r="E5" s="103"/>
      <c r="F5" s="103"/>
      <c r="G5" s="103"/>
      <c r="H5" s="104"/>
    </row>
    <row r="7" spans="3:16" ht="45.75" thickBot="1">
      <c r="C7" s="11" t="s">
        <v>196</v>
      </c>
      <c r="D7" s="11" t="s">
        <v>197</v>
      </c>
      <c r="E7" s="6" t="s">
        <v>198</v>
      </c>
      <c r="F7" s="11" t="s">
        <v>226</v>
      </c>
      <c r="G7" s="11" t="s">
        <v>199</v>
      </c>
      <c r="H7" s="14" t="s">
        <v>114</v>
      </c>
      <c r="I7" s="81" t="s">
        <v>115</v>
      </c>
      <c r="J7" s="53" t="s">
        <v>275</v>
      </c>
      <c r="K7" s="54" t="s">
        <v>276</v>
      </c>
      <c r="L7" s="54" t="s">
        <v>277</v>
      </c>
      <c r="M7" s="54" t="s">
        <v>278</v>
      </c>
      <c r="N7" s="54" t="s">
        <v>86</v>
      </c>
      <c r="O7" s="55">
        <v>1</v>
      </c>
      <c r="P7" s="55">
        <v>0</v>
      </c>
    </row>
    <row r="8" spans="3:18" ht="102" customHeight="1">
      <c r="C8" s="74" t="s">
        <v>119</v>
      </c>
      <c r="D8" s="3">
        <v>3</v>
      </c>
      <c r="E8" s="64" t="s">
        <v>290</v>
      </c>
      <c r="F8" s="66" t="s">
        <v>275</v>
      </c>
      <c r="G8" s="30">
        <f>IF(F8=J7,J8*D8)+IF(F8=K7,K8*D8)+IF(F8=L7,L8*D8)</f>
        <v>3</v>
      </c>
      <c r="H8" s="13" t="s">
        <v>26</v>
      </c>
      <c r="I8" s="90"/>
      <c r="J8" s="55">
        <v>1</v>
      </c>
      <c r="K8" s="55">
        <v>0.25</v>
      </c>
      <c r="L8" s="55">
        <v>0</v>
      </c>
      <c r="O8" s="55">
        <f>IF(F8=J7,O7)+IF(F8=K7,O7)+IF(F8=L7,O7)+IF(F8=M7,O7)+IF(F8=P7,P7)</f>
        <v>1</v>
      </c>
      <c r="R8" s="55">
        <f>D8*O8</f>
        <v>3</v>
      </c>
    </row>
    <row r="9" spans="3:18" ht="84.75" customHeight="1">
      <c r="C9" s="74" t="s">
        <v>120</v>
      </c>
      <c r="D9" s="3">
        <v>3</v>
      </c>
      <c r="E9" s="64" t="s">
        <v>291</v>
      </c>
      <c r="F9" s="65" t="s">
        <v>276</v>
      </c>
      <c r="G9" s="30">
        <f>IF(F9=J7,J9*D9)+IF(F9=K7,K9*D9)+IF(F9=L7,L9*D9)</f>
        <v>2.25</v>
      </c>
      <c r="H9" s="13" t="s">
        <v>27</v>
      </c>
      <c r="I9" s="90"/>
      <c r="J9" s="55">
        <v>1</v>
      </c>
      <c r="K9" s="55">
        <v>0.75</v>
      </c>
      <c r="L9" s="55">
        <v>0</v>
      </c>
      <c r="O9" s="55">
        <f>IF(F9=J7,O7)+IF(F9=K7,O7)+IF(F9=L7,O7)+IF(F9=M7,O7)+IF(F9=P7,P7)</f>
        <v>1</v>
      </c>
      <c r="R9" s="55">
        <f>D9*O9</f>
        <v>3</v>
      </c>
    </row>
    <row r="10" spans="3:18" ht="120" customHeight="1">
      <c r="C10" s="74" t="s">
        <v>121</v>
      </c>
      <c r="D10" s="3">
        <v>3</v>
      </c>
      <c r="E10" s="49" t="s">
        <v>292</v>
      </c>
      <c r="F10" s="50" t="s">
        <v>275</v>
      </c>
      <c r="G10" s="30">
        <f>IF(F10=J7,J10*D10)+IF(F10=K7,K10*D10)+IF(F10=L7,L10*D10)</f>
        <v>3</v>
      </c>
      <c r="H10" s="13" t="s">
        <v>28</v>
      </c>
      <c r="I10" s="90" t="s">
        <v>29</v>
      </c>
      <c r="J10" s="55">
        <v>1</v>
      </c>
      <c r="K10" s="55">
        <v>0.75</v>
      </c>
      <c r="L10" s="55">
        <v>0</v>
      </c>
      <c r="O10" s="55">
        <f>IF(F10=J7,O7)+IF(F10=K7,O7)+IF(F10=L7,O7)+IF(F10=M7,O7)+IF(F10=P7,P7)</f>
        <v>1</v>
      </c>
      <c r="R10" s="55">
        <f aca="true" t="shared" si="0" ref="R10:R18">D10*O10</f>
        <v>3</v>
      </c>
    </row>
    <row r="11" spans="3:18" ht="102.75" customHeight="1">
      <c r="C11" s="74" t="s">
        <v>122</v>
      </c>
      <c r="D11" s="3">
        <v>3</v>
      </c>
      <c r="E11" s="49" t="s">
        <v>293</v>
      </c>
      <c r="F11" s="50" t="s">
        <v>275</v>
      </c>
      <c r="G11" s="30">
        <f>IF(F11=J7,J11*D11)+IF(F11=K7,K11*D11)+IF(F11=L7,L11*D11)</f>
        <v>3</v>
      </c>
      <c r="H11" s="13" t="s">
        <v>30</v>
      </c>
      <c r="I11" s="90" t="s">
        <v>29</v>
      </c>
      <c r="J11" s="55">
        <v>1</v>
      </c>
      <c r="K11" s="55">
        <v>0.75</v>
      </c>
      <c r="L11" s="55">
        <v>0</v>
      </c>
      <c r="O11" s="55">
        <f>IF(F11=J7,O7)+IF(F11=K7,O7)+IF(F11=L7,O7)+IF(F11=M7,O7)+IF(F11=P7,P7)</f>
        <v>1</v>
      </c>
      <c r="R11" s="55">
        <f t="shared" si="0"/>
        <v>3</v>
      </c>
    </row>
    <row r="12" spans="3:18" ht="300">
      <c r="C12" s="84" t="s">
        <v>123</v>
      </c>
      <c r="D12" s="3">
        <v>2</v>
      </c>
      <c r="E12" s="49" t="s">
        <v>294</v>
      </c>
      <c r="F12" s="50" t="s">
        <v>275</v>
      </c>
      <c r="G12" s="30">
        <f>IF(F12=J7,J12*D12)+IF(F12=K7,K12*D12)+IF(F12=L7,L12*D12)+IF(F12=M7,M12*D12)+IF(F12=N7,N12*D12)</f>
        <v>2</v>
      </c>
      <c r="H12" s="13" t="s">
        <v>31</v>
      </c>
      <c r="I12" s="90"/>
      <c r="J12" s="55">
        <v>1</v>
      </c>
      <c r="K12" s="55">
        <v>0.75</v>
      </c>
      <c r="L12" s="55">
        <v>0.5</v>
      </c>
      <c r="M12" s="55">
        <v>0.25</v>
      </c>
      <c r="N12" s="55">
        <v>0</v>
      </c>
      <c r="O12" s="55">
        <f>IF(F12=J7,O7)+IF(F12=K7,O7)+IF(F12=L7,O7)+IF(F12=M7,O7)+IF(F12=N7,O7)+IF(F12=P7,P7)</f>
        <v>1</v>
      </c>
      <c r="R12" s="55">
        <f t="shared" si="0"/>
        <v>2</v>
      </c>
    </row>
    <row r="13" spans="3:18" ht="125.25" customHeight="1">
      <c r="C13" s="84" t="s">
        <v>124</v>
      </c>
      <c r="D13" s="3">
        <v>3</v>
      </c>
      <c r="E13" s="49" t="s">
        <v>295</v>
      </c>
      <c r="F13" s="50" t="s">
        <v>275</v>
      </c>
      <c r="G13" s="30">
        <f>IF(F13=J7,J13*D13)+IF(F13=K7,K13*D13)+IF(F13=L7,L13*D13)</f>
        <v>3</v>
      </c>
      <c r="H13" s="13" t="s">
        <v>32</v>
      </c>
      <c r="I13" s="90" t="s">
        <v>33</v>
      </c>
      <c r="J13" s="55">
        <v>1</v>
      </c>
      <c r="K13" s="55">
        <v>0.75</v>
      </c>
      <c r="L13" s="55">
        <v>0</v>
      </c>
      <c r="O13" s="55">
        <f>IF(F13=J7,O7)+IF(F13=K7,O7)+IF(F13=L7,O7)+IF(F13=M7,O7)+IF(F13=P7,P7)</f>
        <v>1</v>
      </c>
      <c r="R13" s="55">
        <f t="shared" si="0"/>
        <v>3</v>
      </c>
    </row>
    <row r="14" spans="3:18" ht="110.25" customHeight="1">
      <c r="C14" s="74" t="s">
        <v>125</v>
      </c>
      <c r="D14" s="3">
        <v>3</v>
      </c>
      <c r="E14" s="49" t="s">
        <v>0</v>
      </c>
      <c r="F14" s="50" t="s">
        <v>275</v>
      </c>
      <c r="G14" s="30">
        <f>IF(F14=J7,J14*D14)+IF(F14=K7,K14*D14)+IF(F14=L7,L14*D14)+IF(F14=M7,M14*D14)+IF(F14=N7,N14*D14)</f>
        <v>3</v>
      </c>
      <c r="H14" s="13" t="s">
        <v>31</v>
      </c>
      <c r="I14" s="90" t="s">
        <v>34</v>
      </c>
      <c r="J14" s="55">
        <v>1</v>
      </c>
      <c r="K14" s="55">
        <v>0.75</v>
      </c>
      <c r="L14" s="55">
        <v>0.5</v>
      </c>
      <c r="M14" s="55">
        <v>0.25</v>
      </c>
      <c r="O14" s="55">
        <f>IF(F14=J7,O7)+IF(F14=K7,O7)+IF(F14=L7,O7)+IF(F14=M7,O7)+IF(F14=N7,O7)+IF(F14=P7,P7)</f>
        <v>1</v>
      </c>
      <c r="R14" s="55">
        <f t="shared" si="0"/>
        <v>3</v>
      </c>
    </row>
    <row r="15" spans="3:18" ht="141" customHeight="1">
      <c r="C15" s="74" t="s">
        <v>126</v>
      </c>
      <c r="D15" s="3">
        <v>3</v>
      </c>
      <c r="E15" s="49" t="s">
        <v>1</v>
      </c>
      <c r="F15" s="50" t="s">
        <v>275</v>
      </c>
      <c r="G15" s="30">
        <f>IF(F15=J7,J15*D15)+IF(F15=K7,K15*D15)+IF(F15=L7,L15*D15)</f>
        <v>3</v>
      </c>
      <c r="H15" s="13" t="s">
        <v>35</v>
      </c>
      <c r="I15" s="90"/>
      <c r="J15" s="55">
        <v>1</v>
      </c>
      <c r="K15" s="55">
        <v>0.75</v>
      </c>
      <c r="L15" s="55">
        <v>0</v>
      </c>
      <c r="O15" s="55">
        <f>IF(F15=J7,O7)+IF(F15=K7,O7)+IF(F15=L7,O7)+IF(F15=M7,O7)+IF(F15=N7,O7)+IF(F15=P7,P7)</f>
        <v>1</v>
      </c>
      <c r="R15" s="55">
        <f t="shared" si="0"/>
        <v>3</v>
      </c>
    </row>
    <row r="16" spans="3:18" ht="60">
      <c r="C16" s="74" t="s">
        <v>296</v>
      </c>
      <c r="D16" s="3">
        <v>3</v>
      </c>
      <c r="E16" s="49" t="s">
        <v>2</v>
      </c>
      <c r="F16" s="50" t="s">
        <v>275</v>
      </c>
      <c r="G16" s="30">
        <f>IF(F16=J7,J16*D16)+IF(F16=K7,K16*D16)</f>
        <v>3</v>
      </c>
      <c r="H16" s="13" t="s">
        <v>36</v>
      </c>
      <c r="I16" s="90" t="s">
        <v>37</v>
      </c>
      <c r="J16" s="55">
        <v>1</v>
      </c>
      <c r="K16" s="55">
        <v>0</v>
      </c>
      <c r="O16" s="55">
        <f>IF(F16=J7,O7)+IF(F16=K7,O7)+IF(F16=L7,O7)+IF(F16=M7,O7)+IF(F16=P7,P7)</f>
        <v>1</v>
      </c>
      <c r="R16" s="55">
        <f t="shared" si="0"/>
        <v>3</v>
      </c>
    </row>
    <row r="17" spans="3:18" ht="123" customHeight="1">
      <c r="C17" s="74" t="s">
        <v>127</v>
      </c>
      <c r="D17" s="3">
        <v>3</v>
      </c>
      <c r="E17" s="49" t="s">
        <v>3</v>
      </c>
      <c r="F17" s="50" t="s">
        <v>276</v>
      </c>
      <c r="G17" s="30">
        <f>IF(F17=J7,J17*D17)+IF(F17=K7,K17*D17)+IF(F17=L7,L17*D17)+IF(F17=M7,M17*D17)</f>
        <v>2.25</v>
      </c>
      <c r="H17" s="13" t="s">
        <v>36</v>
      </c>
      <c r="I17" s="90"/>
      <c r="J17" s="55">
        <v>1</v>
      </c>
      <c r="K17" s="55">
        <v>0.75</v>
      </c>
      <c r="L17" s="55">
        <v>0.5</v>
      </c>
      <c r="M17" s="55">
        <v>0</v>
      </c>
      <c r="O17" s="55">
        <f>IF(F17=J7,O7)+IF(F17=K7,O7)+IF(F17=L7,O7)+IF(F17=M7,O7)+IF(F17=P7,P7)</f>
        <v>1</v>
      </c>
      <c r="R17" s="55">
        <f t="shared" si="0"/>
        <v>3</v>
      </c>
    </row>
    <row r="18" spans="3:18" ht="247.5" customHeight="1">
      <c r="C18" s="74" t="s">
        <v>128</v>
      </c>
      <c r="D18" s="3">
        <v>3</v>
      </c>
      <c r="E18" s="49" t="s">
        <v>4</v>
      </c>
      <c r="F18" s="50" t="s">
        <v>275</v>
      </c>
      <c r="G18" s="30">
        <f>IF(F18=J7,J18*D18)+IF(F18=K7,K18*D18)+IF(F18=L7,L18*D18)+IF(F18=M7,M18*D18)</f>
        <v>3</v>
      </c>
      <c r="H18" s="86" t="s">
        <v>38</v>
      </c>
      <c r="I18" s="90" t="s">
        <v>39</v>
      </c>
      <c r="J18" s="55">
        <v>1</v>
      </c>
      <c r="K18" s="55">
        <v>0.75</v>
      </c>
      <c r="L18" s="55">
        <v>0.25</v>
      </c>
      <c r="M18" s="55">
        <v>0</v>
      </c>
      <c r="O18" s="55">
        <f>IF(F18=J7,O7)+IF(F18=K7,O7)+IF(F18=L7,O7)+IF(F18=M7,O7)+IF(F18=P7,P7)</f>
        <v>1</v>
      </c>
      <c r="R18" s="55">
        <f t="shared" si="0"/>
        <v>3</v>
      </c>
    </row>
    <row r="19" spans="3:18" ht="255.75" customHeight="1" thickBot="1">
      <c r="C19" s="74" t="s">
        <v>129</v>
      </c>
      <c r="D19" s="3">
        <v>3</v>
      </c>
      <c r="E19" s="49" t="s">
        <v>5</v>
      </c>
      <c r="F19" s="51" t="s">
        <v>276</v>
      </c>
      <c r="G19" s="89">
        <f>IF(F19=J7,J19*D19)+IF(F19=K7,K19*D19)+IF(F19=L7,L19*D19)+IF(F19=M7,M19*D19)</f>
        <v>1.5</v>
      </c>
      <c r="H19" s="13"/>
      <c r="I19" s="90" t="s">
        <v>40</v>
      </c>
      <c r="J19" s="55">
        <v>1</v>
      </c>
      <c r="K19" s="55">
        <v>0.5</v>
      </c>
      <c r="L19" s="55">
        <v>0.25</v>
      </c>
      <c r="M19" s="55">
        <v>0</v>
      </c>
      <c r="O19" s="55">
        <f>IF(F19=J7,O7)+IF(F19=K7,O7)+IF(F19=L7,O7)+IF(F19=M7,O7)+IF(F19=P7,P7)</f>
        <v>1</v>
      </c>
      <c r="R19" s="55">
        <f>D19*O19</f>
        <v>3</v>
      </c>
    </row>
    <row r="20" spans="7:8" ht="15">
      <c r="G20" s="61"/>
      <c r="H20" s="7"/>
    </row>
    <row r="21" spans="3:6" ht="15" customHeight="1">
      <c r="C21" s="99" t="s">
        <v>266</v>
      </c>
      <c r="D21" s="99"/>
      <c r="E21" s="99"/>
      <c r="F21" s="71">
        <f>D8+D9+D10+D11+D12+D13+D14+D15+D16+D17+D18+D19</f>
        <v>35</v>
      </c>
    </row>
    <row r="22" spans="3:6" ht="15">
      <c r="C22" s="98" t="s">
        <v>92</v>
      </c>
      <c r="D22" s="98"/>
      <c r="E22" s="98"/>
      <c r="F22" s="62">
        <f>R19+R18+R17+R16+R15+R14+R13+R12+R11+R10+R9+R8</f>
        <v>35</v>
      </c>
    </row>
    <row r="23" spans="3:6" ht="15" customHeight="1">
      <c r="C23" s="98" t="s">
        <v>248</v>
      </c>
      <c r="D23" s="99"/>
      <c r="E23" s="99"/>
      <c r="F23" s="62">
        <f>G8+G9+G10+G11+G12+G13+G14+G15+G16+G17+G18+G19</f>
        <v>32</v>
      </c>
    </row>
    <row r="24" spans="3:6" ht="15">
      <c r="C24" s="98" t="s">
        <v>249</v>
      </c>
      <c r="D24" s="99"/>
      <c r="E24" s="99"/>
      <c r="F24" s="63">
        <f>F23/F22</f>
        <v>0.9142857142857143</v>
      </c>
    </row>
  </sheetData>
  <sheetProtection/>
  <mergeCells count="8">
    <mergeCell ref="C23:E23"/>
    <mergeCell ref="C24:E24"/>
    <mergeCell ref="D2:H2"/>
    <mergeCell ref="D3:H3"/>
    <mergeCell ref="D4:H4"/>
    <mergeCell ref="D5:H5"/>
    <mergeCell ref="C21:E21"/>
    <mergeCell ref="C22:E22"/>
  </mergeCells>
  <hyperlinks>
    <hyperlink ref="H8" r:id="rId1" display="http://arhivelenationale.ro/site/en/first-page/"/>
    <hyperlink ref="H9" r:id="rId2" display="http://arhivelenationale.ro/site/despre_anr/legislatie/"/>
    <hyperlink ref="H10" r:id="rId3" display="http://arhivelenationale.ro/site/servicii_publice/"/>
    <hyperlink ref="H12" r:id="rId4" display="http://arhivelenationale.ro/site/cercetare/fonduri-si-colectii/"/>
  </hyperlinks>
  <printOptions/>
  <pageMargins left="0.7" right="0.7" top="0.75" bottom="0.75" header="0.3" footer="0.3"/>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dimension ref="C2:R49"/>
  <sheetViews>
    <sheetView zoomScalePageLayoutView="0" workbookViewId="0" topLeftCell="A37">
      <selection activeCell="D41" sqref="D41"/>
    </sheetView>
  </sheetViews>
  <sheetFormatPr defaultColWidth="9.140625" defaultRowHeight="15"/>
  <cols>
    <col min="3" max="3" width="11.421875" style="2" customWidth="1"/>
    <col min="4" max="4" width="18.140625" style="2" customWidth="1"/>
    <col min="5" max="5" width="59.57421875" style="1" customWidth="1"/>
    <col min="6" max="6" width="14.57421875" style="2" customWidth="1"/>
    <col min="7" max="7" width="12.8515625" style="2" customWidth="1"/>
    <col min="8" max="9" width="35.7109375" style="1" customWidth="1"/>
    <col min="10" max="21" width="9.140625" style="55" customWidth="1"/>
    <col min="22" max="27" width="9.140625" style="72" customWidth="1"/>
  </cols>
  <sheetData>
    <row r="2" spans="4:8" ht="16.5" customHeight="1">
      <c r="D2" s="100" t="s">
        <v>116</v>
      </c>
      <c r="E2" s="101"/>
      <c r="F2" s="101"/>
      <c r="G2" s="101"/>
      <c r="H2" s="101"/>
    </row>
    <row r="3" spans="4:8" ht="15" customHeight="1">
      <c r="D3" s="102" t="s">
        <v>165</v>
      </c>
      <c r="E3" s="103"/>
      <c r="F3" s="103"/>
      <c r="G3" s="103"/>
      <c r="H3" s="104"/>
    </row>
    <row r="4" spans="4:8" ht="15" customHeight="1">
      <c r="D4" s="102" t="s">
        <v>166</v>
      </c>
      <c r="E4" s="103"/>
      <c r="F4" s="103"/>
      <c r="G4" s="103"/>
      <c r="H4" s="104"/>
    </row>
    <row r="5" spans="4:8" ht="15" customHeight="1">
      <c r="D5" s="102" t="s">
        <v>167</v>
      </c>
      <c r="E5" s="103"/>
      <c r="F5" s="103"/>
      <c r="G5" s="103"/>
      <c r="H5" s="104"/>
    </row>
    <row r="7" spans="3:16" ht="45.75" thickBot="1">
      <c r="C7" s="6" t="s">
        <v>196</v>
      </c>
      <c r="D7" s="6" t="s">
        <v>197</v>
      </c>
      <c r="E7" s="6" t="s">
        <v>198</v>
      </c>
      <c r="F7" s="11" t="s">
        <v>226</v>
      </c>
      <c r="G7" s="6" t="s">
        <v>199</v>
      </c>
      <c r="H7" s="73" t="s">
        <v>118</v>
      </c>
      <c r="I7" s="81" t="s">
        <v>115</v>
      </c>
      <c r="J7" s="53" t="s">
        <v>275</v>
      </c>
      <c r="K7" s="54" t="s">
        <v>276</v>
      </c>
      <c r="L7" s="54" t="s">
        <v>277</v>
      </c>
      <c r="M7" s="54" t="s">
        <v>278</v>
      </c>
      <c r="N7" s="54" t="s">
        <v>86</v>
      </c>
      <c r="O7" s="55">
        <v>1</v>
      </c>
      <c r="P7" s="55">
        <v>0</v>
      </c>
    </row>
    <row r="8" spans="3:18" ht="120">
      <c r="C8" s="84" t="s">
        <v>130</v>
      </c>
      <c r="D8" s="40">
        <v>2</v>
      </c>
      <c r="E8" s="57" t="s">
        <v>6</v>
      </c>
      <c r="F8" s="66" t="s">
        <v>275</v>
      </c>
      <c r="G8" s="30">
        <f>IF(F8=J7,J8*D8)+IF(F8=K7,K8*D8)</f>
        <v>2</v>
      </c>
      <c r="H8" s="15" t="s">
        <v>41</v>
      </c>
      <c r="I8" s="90"/>
      <c r="J8" s="55">
        <v>1</v>
      </c>
      <c r="K8" s="55">
        <v>0</v>
      </c>
      <c r="O8" s="55">
        <f>IF(F8=J7,O7)+IF(F8=K7,O7)+IF(F8=L7,O7)+IF(F8=M7,O7)+IF(F8=P7,P7)</f>
        <v>1</v>
      </c>
      <c r="R8" s="55">
        <f>O8*D8</f>
        <v>2</v>
      </c>
    </row>
    <row r="9" spans="3:18" ht="60">
      <c r="C9" s="85" t="s">
        <v>131</v>
      </c>
      <c r="D9" s="40">
        <v>4</v>
      </c>
      <c r="E9" s="48" t="s">
        <v>7</v>
      </c>
      <c r="F9" s="65" t="s">
        <v>275</v>
      </c>
      <c r="G9" s="30">
        <f>IF(F9=J7,J9*D9)+IF(F9=K7,K9*D9)</f>
        <v>4</v>
      </c>
      <c r="H9" s="15"/>
      <c r="I9" s="90" t="s">
        <v>42</v>
      </c>
      <c r="J9" s="55">
        <v>1</v>
      </c>
      <c r="K9" s="55">
        <v>0</v>
      </c>
      <c r="O9" s="55">
        <f>IF(F9=J7,O7)+IF(F9=K7,O7)+IF(F9=L7,O7)+IF(F9=M7,O7)+IF(F9=N7,O7)+IF(F9=P7,P7)</f>
        <v>1</v>
      </c>
      <c r="R9" s="55">
        <f aca="true" t="shared" si="0" ref="R9:R44">O9*D9</f>
        <v>4</v>
      </c>
    </row>
    <row r="10" spans="3:18" ht="105">
      <c r="C10" s="85" t="s">
        <v>132</v>
      </c>
      <c r="D10" s="40">
        <v>2</v>
      </c>
      <c r="E10" s="58" t="s">
        <v>8</v>
      </c>
      <c r="F10" s="50" t="s">
        <v>275</v>
      </c>
      <c r="G10" s="30">
        <f>IF(F10=J7,J10*D10)+IF(F10=K7,K10*D10)+IF(F10=L7,L10*D10)</f>
        <v>2</v>
      </c>
      <c r="H10" s="15" t="s">
        <v>43</v>
      </c>
      <c r="I10" s="90" t="s">
        <v>44</v>
      </c>
      <c r="J10" s="55">
        <v>1</v>
      </c>
      <c r="K10" s="55">
        <v>0.25</v>
      </c>
      <c r="L10" s="55">
        <v>0</v>
      </c>
      <c r="O10" s="55">
        <f>IF(F10=J7,O7)+IF(F10=K7,O7)+IF(F10=L7,O7)+IF(F10=M7,O7)+IF(F10=P7,P7)</f>
        <v>1</v>
      </c>
      <c r="R10" s="55">
        <f t="shared" si="0"/>
        <v>2</v>
      </c>
    </row>
    <row r="11" spans="3:18" ht="105">
      <c r="C11" s="74" t="s">
        <v>133</v>
      </c>
      <c r="D11" s="3">
        <v>4</v>
      </c>
      <c r="E11" s="49" t="s">
        <v>9</v>
      </c>
      <c r="F11" s="65" t="s">
        <v>275</v>
      </c>
      <c r="G11" s="30">
        <f>IF(F11=J7,J11*D11)+IF(F11=K7,K11*D11)+IF(F11=L7,L11*D11)+IF(F11=M7,M11*D11)</f>
        <v>4</v>
      </c>
      <c r="H11" s="15"/>
      <c r="I11" s="90"/>
      <c r="J11" s="55">
        <v>1</v>
      </c>
      <c r="K11" s="55">
        <v>0.75</v>
      </c>
      <c r="L11" s="55">
        <v>0.5</v>
      </c>
      <c r="M11" s="55">
        <v>0.25</v>
      </c>
      <c r="O11" s="55">
        <f>IF(F11=J7,O7)+IF(F11=K7,O7)+IF(F11=L7,O7)+IF(F11=M7,O7)+IF(F11=P7,P7)</f>
        <v>1</v>
      </c>
      <c r="R11" s="55">
        <f t="shared" si="0"/>
        <v>4</v>
      </c>
    </row>
    <row r="12" spans="3:18" ht="75">
      <c r="C12" s="74" t="s">
        <v>134</v>
      </c>
      <c r="D12" s="3">
        <v>3</v>
      </c>
      <c r="E12" s="49" t="s">
        <v>164</v>
      </c>
      <c r="F12" s="65" t="s">
        <v>275</v>
      </c>
      <c r="G12" s="30">
        <f>IF(F12=J7,J12*D12)+IF(F12=K7,K12*D12)+IF(F12=L7,L12*D12)+IF(F12=M7,M12*D12)</f>
        <v>3</v>
      </c>
      <c r="H12" s="46" t="s">
        <v>45</v>
      </c>
      <c r="I12" s="90" t="s">
        <v>46</v>
      </c>
      <c r="J12" s="55">
        <v>1</v>
      </c>
      <c r="K12" s="55">
        <v>0.75</v>
      </c>
      <c r="L12" s="55">
        <v>0.5</v>
      </c>
      <c r="M12" s="55">
        <v>0.25</v>
      </c>
      <c r="O12" s="55">
        <f>IF(F12=J7,O7)+IF(F12=K7,O7)+IF(F12=L7,O7)+IF(F12=M7,O7)+IF(F12=P7,P7)</f>
        <v>1</v>
      </c>
      <c r="R12" s="55">
        <f t="shared" si="0"/>
        <v>3</v>
      </c>
    </row>
    <row r="13" spans="3:18" ht="75">
      <c r="C13" s="74" t="s">
        <v>135</v>
      </c>
      <c r="D13" s="3">
        <v>3</v>
      </c>
      <c r="E13" s="49" t="s">
        <v>10</v>
      </c>
      <c r="F13" s="50" t="s">
        <v>275</v>
      </c>
      <c r="G13" s="30">
        <f>IF(F13=J7,J13*D13)+IF(F13=K7,K13*D13)+IF(F13=L7,L13*D13)</f>
        <v>3</v>
      </c>
      <c r="H13" s="12"/>
      <c r="I13" s="90" t="s">
        <v>47</v>
      </c>
      <c r="J13" s="55">
        <v>1</v>
      </c>
      <c r="K13" s="55">
        <v>0.75</v>
      </c>
      <c r="L13" s="55">
        <v>0.5</v>
      </c>
      <c r="O13" s="55">
        <f>IF(F13=J7,O7)+IF(F13=K7,O7)+IF(F13=L7,O7)+IF(F13=M7,O7)+IF(F13=N7,O7)+IF(F13=P7,P7)</f>
        <v>1</v>
      </c>
      <c r="R13" s="55">
        <f t="shared" si="0"/>
        <v>3</v>
      </c>
    </row>
    <row r="14" spans="3:18" ht="75">
      <c r="C14" s="74" t="s">
        <v>136</v>
      </c>
      <c r="D14" s="3">
        <v>4</v>
      </c>
      <c r="E14" s="58" t="s">
        <v>11</v>
      </c>
      <c r="F14" s="65" t="s">
        <v>276</v>
      </c>
      <c r="G14" s="30">
        <f>IF(F14=J7,J14*D14)+IF(F14=K7,K14*D14)+IF(F14=L7,L14*D14)</f>
        <v>2</v>
      </c>
      <c r="H14" s="15"/>
      <c r="I14" s="90"/>
      <c r="J14" s="55">
        <v>1</v>
      </c>
      <c r="K14" s="55">
        <v>0.5</v>
      </c>
      <c r="L14" s="55">
        <v>0</v>
      </c>
      <c r="O14" s="55">
        <f>IF(F14=J7,O7)+IF(F14=K7,O7)+IF(F14=L7,O7)+IF(F14=M7,O7)+IF(F14=N7,O7)+IF(F14=P7,P7)</f>
        <v>1</v>
      </c>
      <c r="R14" s="55">
        <f t="shared" si="0"/>
        <v>4</v>
      </c>
    </row>
    <row r="15" spans="3:18" ht="60">
      <c r="C15" s="74" t="s">
        <v>137</v>
      </c>
      <c r="D15" s="3">
        <v>3</v>
      </c>
      <c r="E15" s="49" t="s">
        <v>12</v>
      </c>
      <c r="F15" s="65" t="s">
        <v>275</v>
      </c>
      <c r="G15" s="30">
        <f>IF(F15=J7,J15*D15)+IF(F15=K7,K15*D15)</f>
        <v>3</v>
      </c>
      <c r="H15" s="15"/>
      <c r="I15" s="90"/>
      <c r="J15" s="55">
        <v>1</v>
      </c>
      <c r="K15" s="55">
        <v>0</v>
      </c>
      <c r="O15" s="55">
        <f>IF(F15=J7,O7)+IF(F15=K7,O7)+IF(F15=L7,O7)+IF(F15=M7,O7)+IF(F15=P7,P7)</f>
        <v>1</v>
      </c>
      <c r="R15" s="55">
        <f t="shared" si="0"/>
        <v>3</v>
      </c>
    </row>
    <row r="16" spans="3:18" ht="105">
      <c r="C16" s="74" t="s">
        <v>138</v>
      </c>
      <c r="D16" s="3">
        <v>3</v>
      </c>
      <c r="E16" s="49" t="s">
        <v>13</v>
      </c>
      <c r="F16" s="50" t="s">
        <v>275</v>
      </c>
      <c r="G16" s="30">
        <f>IF(F16=J7,J16*D16)+IF(F16=K7,K16*D16)</f>
        <v>3</v>
      </c>
      <c r="H16" s="15" t="s">
        <v>48</v>
      </c>
      <c r="I16" s="90"/>
      <c r="J16" s="55">
        <v>1</v>
      </c>
      <c r="K16" s="55">
        <v>0</v>
      </c>
      <c r="O16" s="55">
        <f>IF(F16=J7,O7)+IF(F16=K7,O7)+IF(F16=L7,O7)+IF(F16=M7,O7)+IF(F16=P7,P7)</f>
        <v>1</v>
      </c>
      <c r="R16" s="55">
        <f t="shared" si="0"/>
        <v>3</v>
      </c>
    </row>
    <row r="17" spans="3:18" ht="75">
      <c r="C17" s="74" t="s">
        <v>280</v>
      </c>
      <c r="D17" s="3">
        <v>3</v>
      </c>
      <c r="E17" s="49" t="s">
        <v>14</v>
      </c>
      <c r="F17" s="65" t="s">
        <v>275</v>
      </c>
      <c r="G17" s="30">
        <f>IF(F17=J7,J17*D17)+IF(F17=K7,K17*D17)</f>
        <v>3</v>
      </c>
      <c r="H17" s="15"/>
      <c r="I17" s="90"/>
      <c r="J17" s="55">
        <v>1</v>
      </c>
      <c r="K17" s="55">
        <v>0</v>
      </c>
      <c r="O17" s="55">
        <f>IF(F17=J7,O7)+IF(F17=K7,O7)+IF(F17=L7,O7)+IF(F17=M7,O7)+IF(F17=P7,P7)</f>
        <v>1</v>
      </c>
      <c r="R17" s="55">
        <f t="shared" si="0"/>
        <v>3</v>
      </c>
    </row>
    <row r="18" spans="3:18" ht="90">
      <c r="C18" s="74" t="s">
        <v>139</v>
      </c>
      <c r="D18" s="3">
        <v>4</v>
      </c>
      <c r="E18" s="49" t="s">
        <v>15</v>
      </c>
      <c r="F18" s="65" t="s">
        <v>275</v>
      </c>
      <c r="G18" s="30">
        <f>IF(F18=J7,J18*D18)+IF(F18=K7,K18*D18)+IF(F18=L7,L18*D18)</f>
        <v>4</v>
      </c>
      <c r="H18" s="15"/>
      <c r="I18" s="90" t="s">
        <v>49</v>
      </c>
      <c r="J18" s="55">
        <v>1</v>
      </c>
      <c r="K18" s="55">
        <v>0.5</v>
      </c>
      <c r="L18" s="55">
        <v>0.25</v>
      </c>
      <c r="O18" s="55">
        <f>IF(F18=J7,O7)+IF(F18=K7,O7)+IF(F18=L7,O7)+IF(F18=M7,O7)+IF(F18=P7,P7)</f>
        <v>1</v>
      </c>
      <c r="R18" s="55">
        <f t="shared" si="0"/>
        <v>4</v>
      </c>
    </row>
    <row r="19" spans="3:18" ht="180">
      <c r="C19" s="74" t="s">
        <v>140</v>
      </c>
      <c r="D19" s="3">
        <v>4</v>
      </c>
      <c r="E19" s="49" t="s">
        <v>16</v>
      </c>
      <c r="F19" s="50" t="s">
        <v>275</v>
      </c>
      <c r="G19" s="30">
        <f>IF(F19=J7,J19*D19)+IF(F19=K7,K19*D19)+IF(F19=L7,L19*D19)+IF(F19=M7,M19*D19)+IF(F19=N7,N19*D19)</f>
        <v>4</v>
      </c>
      <c r="H19" s="15" t="s">
        <v>50</v>
      </c>
      <c r="I19" s="90"/>
      <c r="J19" s="55">
        <v>1</v>
      </c>
      <c r="K19" s="55">
        <v>0.75</v>
      </c>
      <c r="L19" s="55">
        <v>0.5</v>
      </c>
      <c r="M19" s="55">
        <v>0.25</v>
      </c>
      <c r="N19" s="55">
        <v>0</v>
      </c>
      <c r="O19" s="55">
        <f>IF(F19=J7,O7)+IF(F19=K7,O7)+IF(F19=L7,O7)+IF(F19=M7,O7)+IF(F19=N7,O7)+IF(F19=P7,P7)</f>
        <v>1</v>
      </c>
      <c r="R19" s="55">
        <f>O19*D19</f>
        <v>4</v>
      </c>
    </row>
    <row r="20" spans="3:18" ht="60">
      <c r="C20" s="74" t="s">
        <v>141</v>
      </c>
      <c r="D20" s="3">
        <v>1</v>
      </c>
      <c r="E20" s="49" t="s">
        <v>17</v>
      </c>
      <c r="F20" s="65" t="s">
        <v>275</v>
      </c>
      <c r="G20" s="30">
        <f>IF(F20=J7,J20*D20)+IF(F20=K7,K20*D20)</f>
        <v>1</v>
      </c>
      <c r="H20" s="15"/>
      <c r="I20" s="90"/>
      <c r="J20" s="55">
        <v>1</v>
      </c>
      <c r="K20" s="55">
        <v>0</v>
      </c>
      <c r="O20" s="55">
        <f>IF(F20=J7,O7)+IF(F20=K7,O7)+IF(F20=L7,O7)+IF(F20=M7,O7)+IF(F20=P7,P7)</f>
        <v>1</v>
      </c>
      <c r="R20" s="55">
        <f t="shared" si="0"/>
        <v>1</v>
      </c>
    </row>
    <row r="21" spans="3:18" ht="180">
      <c r="C21" s="74" t="s">
        <v>142</v>
      </c>
      <c r="D21" s="6">
        <v>4</v>
      </c>
      <c r="E21" s="49" t="s">
        <v>18</v>
      </c>
      <c r="F21" s="65" t="s">
        <v>275</v>
      </c>
      <c r="G21" s="30">
        <f>IF(F21=J7,J21*D21)+IF(F21=K7,K21*D21)+IF(F21=L7,L21*D21)+IF(F21=M7,M21*D21)</f>
        <v>4</v>
      </c>
      <c r="H21" s="15"/>
      <c r="I21" s="90" t="s">
        <v>51</v>
      </c>
      <c r="J21" s="55">
        <v>1</v>
      </c>
      <c r="K21" s="55">
        <v>0.75</v>
      </c>
      <c r="L21" s="55">
        <v>0.5</v>
      </c>
      <c r="M21" s="55">
        <v>0</v>
      </c>
      <c r="O21" s="55">
        <f>IF(F21=J7,O7)+IF(F21=K7,O7)+IF(F21=L7,O7)+IF(F21=M7,O7)+IF(F21=P7,P7)</f>
        <v>1</v>
      </c>
      <c r="R21" s="55">
        <f t="shared" si="0"/>
        <v>4</v>
      </c>
    </row>
    <row r="22" spans="3:18" ht="105">
      <c r="C22" s="74" t="s">
        <v>143</v>
      </c>
      <c r="D22" s="3">
        <v>4</v>
      </c>
      <c r="E22" s="49" t="s">
        <v>19</v>
      </c>
      <c r="F22" s="50" t="s">
        <v>275</v>
      </c>
      <c r="G22" s="30">
        <f>IF(F22=J7,J22*D22)+IF(F22=K7,K22*D22)+IF(F22=L7,L22*D22)+IF(F22=M7,M22*D22)</f>
        <v>4</v>
      </c>
      <c r="H22" s="15"/>
      <c r="I22" s="90"/>
      <c r="J22" s="55">
        <v>1</v>
      </c>
      <c r="K22" s="55">
        <v>0.5</v>
      </c>
      <c r="L22" s="55">
        <v>0.25</v>
      </c>
      <c r="M22" s="55">
        <v>0</v>
      </c>
      <c r="O22" s="55">
        <f>IF(F22=J7,O7)+IF(F22=K7,O7)+IF(F22=L7,O7)+IF(F22=M7,O7)+IF(F22=P7,P7)</f>
        <v>1</v>
      </c>
      <c r="R22" s="55">
        <f t="shared" si="0"/>
        <v>4</v>
      </c>
    </row>
    <row r="23" spans="3:18" ht="75">
      <c r="C23" s="74" t="s">
        <v>144</v>
      </c>
      <c r="D23" s="3">
        <v>3</v>
      </c>
      <c r="E23" s="49" t="s">
        <v>20</v>
      </c>
      <c r="F23" s="65" t="s">
        <v>275</v>
      </c>
      <c r="G23" s="30">
        <f>IF(F23=J7,J23*D23)+IF(F23=K7,K23*D23)+IF(F23=L7,L23*D23)+IF(F23=M7,M23*D23)</f>
        <v>3</v>
      </c>
      <c r="H23" s="15" t="s">
        <v>52</v>
      </c>
      <c r="I23" s="90" t="s">
        <v>53</v>
      </c>
      <c r="J23" s="55">
        <v>1</v>
      </c>
      <c r="K23" s="55">
        <v>0.75</v>
      </c>
      <c r="L23" s="55">
        <v>0.5</v>
      </c>
      <c r="M23" s="55">
        <v>0.25</v>
      </c>
      <c r="O23" s="55">
        <f>IF(F23=J7,O7)+IF(F23=K7,O7)+IF(F23=L7,O7)+IF(F23=M7,O7)+IF(F23=P7,P7)</f>
        <v>1</v>
      </c>
      <c r="R23" s="55">
        <f t="shared" si="0"/>
        <v>3</v>
      </c>
    </row>
    <row r="24" spans="3:18" ht="98.25" customHeight="1">
      <c r="C24" s="74" t="s">
        <v>145</v>
      </c>
      <c r="D24" s="3">
        <v>3</v>
      </c>
      <c r="E24" s="49" t="s">
        <v>21</v>
      </c>
      <c r="F24" s="65" t="s">
        <v>276</v>
      </c>
      <c r="G24" s="30">
        <f>IF(F24=J7,J24*D24)+IF(F24=K7,K24*D24)+IF(F24=L7,L24*D24)+IF(F24=M7,M24*D24)</f>
        <v>2.25</v>
      </c>
      <c r="H24" s="15" t="s">
        <v>54</v>
      </c>
      <c r="I24" s="90"/>
      <c r="J24" s="55">
        <v>1</v>
      </c>
      <c r="K24" s="55">
        <v>0.75</v>
      </c>
      <c r="L24" s="55">
        <v>0.5</v>
      </c>
      <c r="M24" s="55">
        <v>0.25</v>
      </c>
      <c r="O24" s="55">
        <f>IF(F24=J7,O7)+IF(F24=K7,O7)+IF(F24=L7,O7)+IF(F24=M7,O7)+IF(F24=P7,P7)</f>
        <v>1</v>
      </c>
      <c r="R24" s="55">
        <f t="shared" si="0"/>
        <v>3</v>
      </c>
    </row>
    <row r="25" spans="3:18" ht="60">
      <c r="C25" s="74" t="s">
        <v>146</v>
      </c>
      <c r="D25" s="3">
        <v>3</v>
      </c>
      <c r="E25" s="49" t="s">
        <v>22</v>
      </c>
      <c r="F25" s="50" t="s">
        <v>275</v>
      </c>
      <c r="G25" s="30">
        <f>IF(F25=J7,J25*D25)+IF(F25=K7,K25*D25)</f>
        <v>3</v>
      </c>
      <c r="H25" s="15" t="s">
        <v>56</v>
      </c>
      <c r="I25" s="90" t="s">
        <v>55</v>
      </c>
      <c r="J25" s="55">
        <v>1</v>
      </c>
      <c r="K25" s="55">
        <v>0</v>
      </c>
      <c r="O25" s="55">
        <f>IF(F25=J7,O7)+IF(F25=K7,O7)+IF(F25=L7,O7)+IF(F25=M7,O7)+IF(F25=P7,P7)</f>
        <v>1</v>
      </c>
      <c r="R25" s="55">
        <f t="shared" si="0"/>
        <v>3</v>
      </c>
    </row>
    <row r="26" spans="3:18" ht="60">
      <c r="C26" s="85" t="s">
        <v>147</v>
      </c>
      <c r="D26" s="40">
        <v>3</v>
      </c>
      <c r="E26" s="57" t="s">
        <v>23</v>
      </c>
      <c r="F26" s="65" t="s">
        <v>275</v>
      </c>
      <c r="G26" s="30">
        <f>IF(F26=J7,J26*D26)+IF(F26=K7,K26*D26)</f>
        <v>3</v>
      </c>
      <c r="H26" s="15" t="s">
        <v>63</v>
      </c>
      <c r="I26" s="90" t="s">
        <v>57</v>
      </c>
      <c r="J26" s="55">
        <v>1</v>
      </c>
      <c r="K26" s="55">
        <v>0</v>
      </c>
      <c r="O26" s="55">
        <f>IF(F26=J7,O7)+IF(F26=K7,O7)+IF(F26=L7,O7)+IF(F26=M7,O7)+IF(F26=P7,P7)</f>
        <v>1</v>
      </c>
      <c r="R26" s="55">
        <f t="shared" si="0"/>
        <v>3</v>
      </c>
    </row>
    <row r="27" spans="3:18" ht="75">
      <c r="C27" s="74" t="s">
        <v>279</v>
      </c>
      <c r="D27" s="3">
        <v>2</v>
      </c>
      <c r="E27" s="59" t="s">
        <v>24</v>
      </c>
      <c r="F27" s="65" t="s">
        <v>275</v>
      </c>
      <c r="G27" s="30">
        <f>IF(F27=J7,J27*D27)+IF(F27=K7,K27*D27)+IF(F27=L7,L27*D27)</f>
        <v>2</v>
      </c>
      <c r="H27" s="47"/>
      <c r="I27" s="90" t="s">
        <v>61</v>
      </c>
      <c r="J27" s="55">
        <v>1</v>
      </c>
      <c r="K27" s="55">
        <v>0.75</v>
      </c>
      <c r="L27" s="55">
        <v>0.25</v>
      </c>
      <c r="O27" s="55">
        <f>IF(F27=J7,O7)+IF(F27=K7,O7)+IF(F27=L7,O7)+IF(F27=M7,O7)+IF(F27=P7,P7)</f>
        <v>1</v>
      </c>
      <c r="R27" s="55">
        <f t="shared" si="0"/>
        <v>2</v>
      </c>
    </row>
    <row r="28" spans="3:18" ht="60">
      <c r="C28" s="74" t="s">
        <v>148</v>
      </c>
      <c r="D28" s="3">
        <v>2</v>
      </c>
      <c r="E28" s="28" t="s">
        <v>25</v>
      </c>
      <c r="F28" s="50" t="s">
        <v>275</v>
      </c>
      <c r="G28" s="30">
        <f>IF(F28=J7,J28*D28)+IF(F28=K7,K28*D28)+IF(F28=L7,L28*D28)</f>
        <v>2</v>
      </c>
      <c r="H28" s="47"/>
      <c r="I28" s="90" t="s">
        <v>58</v>
      </c>
      <c r="J28" s="55">
        <v>1</v>
      </c>
      <c r="K28" s="55">
        <v>0.75</v>
      </c>
      <c r="L28" s="55">
        <v>0.25</v>
      </c>
      <c r="O28" s="55">
        <f>IF(F28=J7,O7)+IF(F28=K7,O7)+IF(F28=L7,O7)+IF(F28=M7,O7)+IF(F28=P7,P7)</f>
        <v>1</v>
      </c>
      <c r="R28" s="55">
        <f t="shared" si="0"/>
        <v>2</v>
      </c>
    </row>
    <row r="29" spans="3:18" ht="255">
      <c r="C29" s="74" t="s">
        <v>149</v>
      </c>
      <c r="D29" s="3">
        <v>3</v>
      </c>
      <c r="E29" s="49" t="s">
        <v>70</v>
      </c>
      <c r="F29" s="65" t="s">
        <v>278</v>
      </c>
      <c r="G29" s="30">
        <f>IF(F29=J7,J29*D29)+IF(F29=K7,K29*D29)+IF(F29=L7,L29*D29)+IF(F29=M7,M29*D29)+IF(F29=N7,N29*D29)</f>
        <v>0.75</v>
      </c>
      <c r="H29" s="47"/>
      <c r="I29" s="90" t="s">
        <v>59</v>
      </c>
      <c r="J29" s="55">
        <v>1</v>
      </c>
      <c r="K29" s="55">
        <v>0.75</v>
      </c>
      <c r="L29" s="55">
        <v>0.5</v>
      </c>
      <c r="M29" s="55">
        <v>0.25</v>
      </c>
      <c r="N29" s="55">
        <v>0</v>
      </c>
      <c r="O29" s="55">
        <f>IF(F29=J7,O7)+IF(F29=K7,O7)+IF(F29=L7,O7)+IF(F29=M7,O7)+IF(F29=N7,O7)+IF(F29=P7,P7)</f>
        <v>1</v>
      </c>
      <c r="R29" s="55">
        <f t="shared" si="0"/>
        <v>3</v>
      </c>
    </row>
    <row r="30" spans="3:18" ht="165">
      <c r="C30" s="74" t="s">
        <v>150</v>
      </c>
      <c r="D30" s="3">
        <v>3</v>
      </c>
      <c r="E30" s="49" t="s">
        <v>71</v>
      </c>
      <c r="F30" s="65" t="s">
        <v>275</v>
      </c>
      <c r="G30" s="30">
        <f>IF(F30=J7,J30*D30)+IF(F30=K7,K30*D30)+IF(F30=L7,L30*D30)+IF(F30=M7,M30*D30)</f>
        <v>3</v>
      </c>
      <c r="H30" s="47"/>
      <c r="I30" s="90" t="s">
        <v>60</v>
      </c>
      <c r="J30" s="55">
        <v>1</v>
      </c>
      <c r="K30" s="55">
        <v>0.75</v>
      </c>
      <c r="L30" s="55">
        <v>0.5</v>
      </c>
      <c r="M30" s="55">
        <v>0</v>
      </c>
      <c r="O30" s="55">
        <f>IF(F30=J7,O7)+IF(F30=K7,O7)+IF(F30=L7,O7)+IF(F30=M7,O7)+IF(F30=P7,P7)</f>
        <v>1</v>
      </c>
      <c r="R30" s="55">
        <f t="shared" si="0"/>
        <v>3</v>
      </c>
    </row>
    <row r="31" spans="3:18" ht="45">
      <c r="C31" s="74" t="s">
        <v>151</v>
      </c>
      <c r="D31" s="3">
        <v>2</v>
      </c>
      <c r="E31" s="49" t="s">
        <v>72</v>
      </c>
      <c r="F31" s="50" t="s">
        <v>276</v>
      </c>
      <c r="G31" s="30">
        <f>IF(F31=J7,J31*D31)+IF(F31=K7,K31*D31)</f>
        <v>0</v>
      </c>
      <c r="H31" s="15"/>
      <c r="I31" s="90" t="s">
        <v>62</v>
      </c>
      <c r="J31" s="55">
        <v>1</v>
      </c>
      <c r="K31" s="55">
        <v>0</v>
      </c>
      <c r="O31" s="55">
        <f>IF(F31=J7,O7)+IF(F31=K7,O7)+IF(F31=L7,O7)+IF(F31=M7,O7)+IF(F31=P7,P7)</f>
        <v>1</v>
      </c>
      <c r="R31" s="55">
        <f t="shared" si="0"/>
        <v>2</v>
      </c>
    </row>
    <row r="32" spans="3:18" ht="75">
      <c r="C32" s="74" t="s">
        <v>152</v>
      </c>
      <c r="D32" s="3">
        <v>2</v>
      </c>
      <c r="E32" s="49" t="s">
        <v>73</v>
      </c>
      <c r="F32" s="65" t="s">
        <v>275</v>
      </c>
      <c r="G32" s="30">
        <f>IF(F32=J7,J32*D32)+IF(F32=K7,K32*D32)</f>
        <v>2</v>
      </c>
      <c r="H32" s="15"/>
      <c r="I32" s="90"/>
      <c r="J32" s="55">
        <v>1</v>
      </c>
      <c r="K32" s="55">
        <v>0</v>
      </c>
      <c r="O32" s="55">
        <f>IF(F32=J7,O7)+IF(F32=K7,O7)+IF(F32=L7,O7)+IF(F32=M7,O7)+IF(F32=P7,P7)</f>
        <v>1</v>
      </c>
      <c r="R32" s="55">
        <f t="shared" si="0"/>
        <v>2</v>
      </c>
    </row>
    <row r="33" spans="3:18" ht="30">
      <c r="C33" s="74" t="s">
        <v>153</v>
      </c>
      <c r="D33" s="3">
        <v>1</v>
      </c>
      <c r="E33" s="49" t="s">
        <v>74</v>
      </c>
      <c r="F33" s="65" t="s">
        <v>276</v>
      </c>
      <c r="G33" s="30">
        <f>IF(F33=J7,J33*D33)+IF(F33=K7,K33*D33)</f>
        <v>0</v>
      </c>
      <c r="H33" s="15"/>
      <c r="I33" s="90"/>
      <c r="J33" s="55">
        <v>1</v>
      </c>
      <c r="K33" s="55">
        <v>0</v>
      </c>
      <c r="O33" s="55">
        <f>IF(F33=J7,O7)+IF(F33=K7,O7)+IF(F33=L7,O7)+IF(F33=M7,O7)+IF(F33=P7,P7)</f>
        <v>1</v>
      </c>
      <c r="R33" s="55">
        <f t="shared" si="0"/>
        <v>1</v>
      </c>
    </row>
    <row r="34" spans="3:18" ht="90">
      <c r="C34" s="74" t="s">
        <v>154</v>
      </c>
      <c r="D34" s="3">
        <v>2</v>
      </c>
      <c r="E34" s="49" t="s">
        <v>75</v>
      </c>
      <c r="F34" s="50" t="s">
        <v>275</v>
      </c>
      <c r="G34" s="30">
        <f>IF(F34=J7,J34*D34)+IF(F34=K7,K34*D34)</f>
        <v>2</v>
      </c>
      <c r="H34" s="15"/>
      <c r="I34" s="90"/>
      <c r="J34" s="55">
        <v>1</v>
      </c>
      <c r="K34" s="55">
        <v>0</v>
      </c>
      <c r="O34" s="55">
        <f>IF(F34=J7,O7)+IF(F34=K7,O7)+IF(F34=L7,O7)+IF(F34=M7,O7)+IF(F34=P7,P7)</f>
        <v>1</v>
      </c>
      <c r="R34" s="55">
        <f t="shared" si="0"/>
        <v>2</v>
      </c>
    </row>
    <row r="35" spans="3:18" ht="195">
      <c r="C35" s="74" t="s">
        <v>155</v>
      </c>
      <c r="D35" s="3">
        <v>2</v>
      </c>
      <c r="E35" s="49" t="s">
        <v>76</v>
      </c>
      <c r="F35" s="65" t="s">
        <v>277</v>
      </c>
      <c r="G35" s="30">
        <f>IF(F35=J7,J35*D35)+IF(F35=K7,K35*D35)+IF(F35=L7,L35*D35)+IF(F35=M7,M35*D35)+IF(F35=N7,N35*D35)</f>
        <v>1</v>
      </c>
      <c r="H35" s="15"/>
      <c r="I35" s="90"/>
      <c r="J35" s="55">
        <v>1</v>
      </c>
      <c r="K35" s="55">
        <v>0.75</v>
      </c>
      <c r="L35" s="55">
        <v>0.5</v>
      </c>
      <c r="M35" s="55">
        <v>0.25</v>
      </c>
      <c r="N35" s="55">
        <v>0</v>
      </c>
      <c r="O35" s="55">
        <f>IF(F35=J7,O7)+IF(F35=K7,O7)+IF(F35=L7,O7)+IF(F35=M7,O7)+IF(F35=N7,O7)+IF(F35=P7,P7)</f>
        <v>1</v>
      </c>
      <c r="R35" s="55">
        <f t="shared" si="0"/>
        <v>2</v>
      </c>
    </row>
    <row r="36" spans="3:18" ht="120">
      <c r="C36" s="74" t="s">
        <v>156</v>
      </c>
      <c r="D36" s="3">
        <v>4</v>
      </c>
      <c r="E36" s="49" t="s">
        <v>77</v>
      </c>
      <c r="F36" s="65" t="s">
        <v>276</v>
      </c>
      <c r="G36" s="30">
        <f>IF(F36=J7,J36*D36)+IF(F36=K7,K36*D36)+IF(F36=L7,L36*D36)</f>
        <v>1</v>
      </c>
      <c r="H36" s="15"/>
      <c r="I36" s="90"/>
      <c r="J36" s="55">
        <v>1</v>
      </c>
      <c r="K36" s="55">
        <v>0.25</v>
      </c>
      <c r="L36" s="55">
        <v>0</v>
      </c>
      <c r="O36" s="55">
        <f>IF(F36=J7,O7)+IF(F36=K7,O7)+IF(F36=L7,O7)+IF(F36=M7,O7)+IF(F36=P7,P7)</f>
        <v>1</v>
      </c>
      <c r="R36" s="55">
        <f t="shared" si="0"/>
        <v>4</v>
      </c>
    </row>
    <row r="37" spans="3:18" ht="75">
      <c r="C37" s="74" t="s">
        <v>281</v>
      </c>
      <c r="D37" s="3">
        <v>2</v>
      </c>
      <c r="E37" s="49" t="s">
        <v>78</v>
      </c>
      <c r="F37" s="50" t="s">
        <v>278</v>
      </c>
      <c r="G37" s="30">
        <f>IF(F37=J7,J37*D37)+IF(F37=K7,K37*D37)+IF(F37=L7,L37*D37)+IF(F37=M7,M37*D37)</f>
        <v>0.5</v>
      </c>
      <c r="H37" s="15" t="s">
        <v>64</v>
      </c>
      <c r="I37" s="90"/>
      <c r="J37" s="55">
        <v>1</v>
      </c>
      <c r="K37" s="55">
        <v>0.75</v>
      </c>
      <c r="L37" s="55">
        <v>0.5</v>
      </c>
      <c r="M37" s="55">
        <v>0.25</v>
      </c>
      <c r="O37" s="55">
        <f>IF(F37=J7,O7)+IF(F37=K7,O7)+IF(F37=L7,O7)+IF(F37=M7,O7)+IF(F37=P7,P7)</f>
        <v>1</v>
      </c>
      <c r="R37" s="55">
        <f t="shared" si="0"/>
        <v>2</v>
      </c>
    </row>
    <row r="38" spans="3:18" ht="75">
      <c r="C38" s="74" t="s">
        <v>157</v>
      </c>
      <c r="D38" s="3">
        <v>2</v>
      </c>
      <c r="E38" s="49" t="s">
        <v>79</v>
      </c>
      <c r="F38" s="65" t="s">
        <v>275</v>
      </c>
      <c r="G38" s="30">
        <f>IF(F38=J7,J38*D38)+IF(F38=K7,K38*D38)+IF(F38=L7,L38*D38)+IF(F38=M7,M38*D38)</f>
        <v>2</v>
      </c>
      <c r="H38" s="15"/>
      <c r="I38" s="90"/>
      <c r="J38" s="55">
        <v>1</v>
      </c>
      <c r="K38" s="55">
        <v>0.75</v>
      </c>
      <c r="L38" s="55">
        <v>0.5</v>
      </c>
      <c r="M38" s="55">
        <v>0.25</v>
      </c>
      <c r="O38" s="55">
        <f>IF(F38=J7,O7)+IF(F38=K7,O7)+IF(F38=L7,O7)+IF(F38=M7,O7)+IF(F38=P7,P7)</f>
        <v>1</v>
      </c>
      <c r="R38" s="55">
        <f t="shared" si="0"/>
        <v>2</v>
      </c>
    </row>
    <row r="39" spans="3:18" ht="135">
      <c r="C39" s="74" t="s">
        <v>158</v>
      </c>
      <c r="D39" s="3">
        <v>4</v>
      </c>
      <c r="E39" s="49" t="s">
        <v>80</v>
      </c>
      <c r="F39" s="65" t="s">
        <v>276</v>
      </c>
      <c r="G39" s="30">
        <f>IF(F39=J7,J39*D39)+IF(F39=K7,K39*D39)+IF(F39=L7,L39*D39)</f>
        <v>3</v>
      </c>
      <c r="H39" s="15"/>
      <c r="I39" s="90"/>
      <c r="J39" s="55">
        <v>1</v>
      </c>
      <c r="K39" s="55">
        <v>0.75</v>
      </c>
      <c r="L39" s="55">
        <v>0</v>
      </c>
      <c r="O39" s="55">
        <f>IF(F39=J7,O7)+IF(F39=K7,O7)+IF(F39=L7,O7)+IF(F39=M7,O7)+IF(F39=P7,P7)</f>
        <v>1</v>
      </c>
      <c r="R39" s="55">
        <f t="shared" si="0"/>
        <v>4</v>
      </c>
    </row>
    <row r="40" spans="3:18" ht="120">
      <c r="C40" s="74" t="s">
        <v>159</v>
      </c>
      <c r="D40" s="3">
        <v>4</v>
      </c>
      <c r="E40" s="49" t="s">
        <v>81</v>
      </c>
      <c r="F40" s="50" t="s">
        <v>277</v>
      </c>
      <c r="G40" s="30">
        <f>IF(F40=J7,J40*D40)+IF(F40=K7,K40*D40)+IF(F40=L7,L40*D40)</f>
        <v>0</v>
      </c>
      <c r="H40" s="15"/>
      <c r="I40" s="90"/>
      <c r="J40" s="55">
        <v>1</v>
      </c>
      <c r="K40" s="55">
        <v>0.5</v>
      </c>
      <c r="L40" s="55">
        <v>0</v>
      </c>
      <c r="O40" s="55">
        <f>IF(F40=J7,O7)+IF(F40=K7,O7)+IF(F40=L7,O7)+IF(F40=M7,O7)+IF(F40=P7,P7)</f>
        <v>1</v>
      </c>
      <c r="R40" s="55">
        <f t="shared" si="0"/>
        <v>4</v>
      </c>
    </row>
    <row r="41" spans="3:18" ht="90">
      <c r="C41" s="74" t="s">
        <v>160</v>
      </c>
      <c r="D41" s="3">
        <v>4</v>
      </c>
      <c r="E41" s="49" t="s">
        <v>82</v>
      </c>
      <c r="F41" s="65" t="s">
        <v>277</v>
      </c>
      <c r="G41" s="30">
        <f>IF(F41=J7,J41*D41)+IF(F41=K7,K41*D41)+IF(F41=L7,L41*D41)</f>
        <v>0</v>
      </c>
      <c r="H41" s="15"/>
      <c r="I41" s="90"/>
      <c r="J41" s="55">
        <v>1</v>
      </c>
      <c r="K41" s="55">
        <v>0.5</v>
      </c>
      <c r="L41" s="55">
        <v>0</v>
      </c>
      <c r="O41" s="55">
        <f>IF(F41=J7,O7)+IF(F41=K7,O7)+IF(F41=L7,O7)+IF(F41=M7,O7)+IF(F41=P7,P7)</f>
        <v>1</v>
      </c>
      <c r="R41" s="55">
        <f t="shared" si="0"/>
        <v>4</v>
      </c>
    </row>
    <row r="42" spans="3:18" ht="90">
      <c r="C42" s="74" t="s">
        <v>161</v>
      </c>
      <c r="D42" s="3">
        <v>1</v>
      </c>
      <c r="E42" s="49" t="s">
        <v>83</v>
      </c>
      <c r="F42" s="65" t="s">
        <v>275</v>
      </c>
      <c r="G42" s="30">
        <f>IF(F42=J7,J42*D42)+IF(F42=K7,K42*D42)</f>
        <v>1</v>
      </c>
      <c r="H42" s="15"/>
      <c r="I42" s="90" t="s">
        <v>67</v>
      </c>
      <c r="J42" s="55">
        <v>1</v>
      </c>
      <c r="K42" s="55">
        <v>0</v>
      </c>
      <c r="O42" s="55">
        <f>IF(F42=J7,O7)+IF(F42=K7,O7)+IF(F42=L7,O7)+IF(F42=M7,O7)+IF(F42=P7,P7)</f>
        <v>1</v>
      </c>
      <c r="R42" s="55">
        <f t="shared" si="0"/>
        <v>1</v>
      </c>
    </row>
    <row r="43" spans="3:18" ht="75" hidden="1">
      <c r="C43" s="74" t="s">
        <v>162</v>
      </c>
      <c r="D43" s="3">
        <v>1</v>
      </c>
      <c r="E43" s="49" t="s">
        <v>84</v>
      </c>
      <c r="F43" s="50" t="s">
        <v>168</v>
      </c>
      <c r="G43" s="30">
        <v>1</v>
      </c>
      <c r="H43" s="15"/>
      <c r="I43" s="90"/>
      <c r="J43" s="55">
        <v>1</v>
      </c>
      <c r="K43" s="55">
        <v>0.25</v>
      </c>
      <c r="O43" s="55">
        <f>IF(F43=J7,O7)+IF(F43=K7,O7)+IF(F43=L7,O7)+IF(F43=M7,O7)+IF(F43=P7,P7)</f>
        <v>0</v>
      </c>
      <c r="R43" s="55">
        <f t="shared" si="0"/>
        <v>0</v>
      </c>
    </row>
    <row r="44" spans="3:18" ht="135.75" hidden="1" thickBot="1">
      <c r="C44" s="74" t="s">
        <v>163</v>
      </c>
      <c r="D44" s="45">
        <v>4</v>
      </c>
      <c r="E44" s="49" t="s">
        <v>85</v>
      </c>
      <c r="F44" s="75" t="s">
        <v>168</v>
      </c>
      <c r="G44" s="30">
        <v>4</v>
      </c>
      <c r="H44" s="15" t="s">
        <v>65</v>
      </c>
      <c r="I44" s="90" t="s">
        <v>66</v>
      </c>
      <c r="J44" s="55">
        <v>1</v>
      </c>
      <c r="K44" s="55">
        <v>0.25</v>
      </c>
      <c r="O44" s="55">
        <f>IF(F44=J7,O7)+IF(F44=K7,O7)+IF(F44=L7,O7)+IF(F44=M7,O7)+IF(F44=P7,P7)</f>
        <v>0</v>
      </c>
      <c r="R44" s="55">
        <f t="shared" si="0"/>
        <v>0</v>
      </c>
    </row>
    <row r="45" ht="15">
      <c r="H45" s="7"/>
    </row>
    <row r="46" spans="3:6" ht="15">
      <c r="C46" s="105" t="s">
        <v>266</v>
      </c>
      <c r="D46" s="106"/>
      <c r="E46" s="107"/>
      <c r="F46" s="71">
        <f>D8+D9+D10+D11+D12+D13+D14+D15+D16+D17+D18+D19+D20+D21+D22+D23+D24+D25+D26+D27+D28+D29+D30+D31+D32+D33+D34+D35+D36+D37+D38+D39+D40+D41+D42</f>
        <v>100</v>
      </c>
    </row>
    <row r="47" spans="3:6" ht="15">
      <c r="C47" s="108" t="s">
        <v>92</v>
      </c>
      <c r="D47" s="109"/>
      <c r="E47" s="110"/>
      <c r="F47" s="38">
        <f>R42+R41+R40+R39+R38+R37+R36+R35+R34+R33+R32+R31+R30+R29+R28+R27+R26+R24+R23+R25+R22+R21+R20+R19+R18+R17+R16+R15+R14+R13+R12+R11+R10+R9+R8</f>
        <v>100</v>
      </c>
    </row>
    <row r="48" spans="3:6" ht="15">
      <c r="C48" s="98" t="s">
        <v>248</v>
      </c>
      <c r="D48" s="99"/>
      <c r="E48" s="99"/>
      <c r="F48" s="38">
        <f>G33+G34+G35+G36+G37+G38+G39+G40+G41+G42+G32+G31+G30+G29+G28+G27+G26+G25+G24+G23+G22+G21+G20+G19+G18+G17+G16+G15+G14+G13+G12+G11+G10+G9+G8</f>
        <v>77.5</v>
      </c>
    </row>
    <row r="49" spans="3:6" ht="15.75" thickBot="1">
      <c r="C49" s="98" t="s">
        <v>249</v>
      </c>
      <c r="D49" s="99"/>
      <c r="E49" s="99"/>
      <c r="F49" s="39">
        <f>F48/F47</f>
        <v>0.775</v>
      </c>
    </row>
  </sheetData>
  <sheetProtection/>
  <mergeCells count="8">
    <mergeCell ref="C48:E48"/>
    <mergeCell ref="C49:E49"/>
    <mergeCell ref="D2:H2"/>
    <mergeCell ref="D3:H3"/>
    <mergeCell ref="D4:H4"/>
    <mergeCell ref="D5:H5"/>
    <mergeCell ref="C46:E46"/>
    <mergeCell ref="C47:E4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C2:H35"/>
  <sheetViews>
    <sheetView tabSelected="1" zoomScalePageLayoutView="0" workbookViewId="0" topLeftCell="A1">
      <selection activeCell="E9" sqref="E9"/>
    </sheetView>
  </sheetViews>
  <sheetFormatPr defaultColWidth="9.140625" defaultRowHeight="15"/>
  <cols>
    <col min="3" max="3" width="110.421875" style="0" customWidth="1"/>
    <col min="4" max="4" width="27.8515625" style="0" customWidth="1"/>
  </cols>
  <sheetData>
    <row r="2" spans="3:7" ht="16.5" customHeight="1">
      <c r="C2" s="100" t="s">
        <v>116</v>
      </c>
      <c r="D2" s="101"/>
      <c r="E2" s="101"/>
      <c r="F2" s="101"/>
      <c r="G2" s="101"/>
    </row>
    <row r="3" spans="3:7" ht="15" customHeight="1">
      <c r="C3" s="102" t="s">
        <v>111</v>
      </c>
      <c r="D3" s="103"/>
      <c r="E3" s="103"/>
      <c r="F3" s="103"/>
      <c r="G3" s="104"/>
    </row>
    <row r="4" spans="3:7" ht="15" customHeight="1">
      <c r="C4" s="102" t="s">
        <v>112</v>
      </c>
      <c r="D4" s="103"/>
      <c r="E4" s="103"/>
      <c r="F4" s="103"/>
      <c r="G4" s="104"/>
    </row>
    <row r="5" spans="3:7" ht="15" customHeight="1">
      <c r="C5" s="102" t="s">
        <v>113</v>
      </c>
      <c r="D5" s="103"/>
      <c r="E5" s="103"/>
      <c r="F5" s="103"/>
      <c r="G5" s="104"/>
    </row>
    <row r="7" spans="3:4" ht="19.5">
      <c r="C7" s="76" t="s">
        <v>88</v>
      </c>
      <c r="D7" s="77">
        <f>'1.1 Archive legislation'!F32+'1.2 Other legislation '!F17+'1.3 Services'!F17+'2. Website'!F21+'3. Reading room'!F46</f>
        <v>252</v>
      </c>
    </row>
    <row r="8" spans="3:4" ht="19.5">
      <c r="C8" s="76" t="s">
        <v>89</v>
      </c>
      <c r="D8" s="77">
        <f>'1.1 Archive legislation'!F33+'1.2 Other legislation '!F18+'1.3 Services'!F18+'2. Website'!F22+'3. Reading room'!F47</f>
        <v>252</v>
      </c>
    </row>
    <row r="9" spans="3:4" ht="39.75" customHeight="1">
      <c r="C9" s="76" t="s">
        <v>91</v>
      </c>
      <c r="D9" s="77">
        <f>'1.1 Archive legislation'!F34+'1.2 Other legislation '!F19+'1.3 Services'!F19+'2. Website'!F23+'3. Reading room'!F48</f>
        <v>211</v>
      </c>
    </row>
    <row r="10" spans="3:4" ht="37.5" customHeight="1">
      <c r="C10" s="76" t="s">
        <v>90</v>
      </c>
      <c r="D10" s="78">
        <f>D9/D8</f>
        <v>0.8373015873015873</v>
      </c>
    </row>
    <row r="13" spans="3:8" ht="15">
      <c r="C13" s="111" t="s">
        <v>69</v>
      </c>
      <c r="D13" s="112"/>
      <c r="E13" s="112"/>
      <c r="F13" s="112"/>
      <c r="G13" s="112"/>
      <c r="H13" s="112"/>
    </row>
    <row r="14" spans="3:8" ht="15">
      <c r="C14" s="112"/>
      <c r="D14" s="112"/>
      <c r="E14" s="112"/>
      <c r="F14" s="112"/>
      <c r="G14" s="112"/>
      <c r="H14" s="112"/>
    </row>
    <row r="15" spans="3:8" ht="15">
      <c r="C15" s="112"/>
      <c r="D15" s="112"/>
      <c r="E15" s="112"/>
      <c r="F15" s="112"/>
      <c r="G15" s="112"/>
      <c r="H15" s="112"/>
    </row>
    <row r="16" spans="3:8" ht="15">
      <c r="C16" s="112"/>
      <c r="D16" s="112"/>
      <c r="E16" s="112"/>
      <c r="F16" s="112"/>
      <c r="G16" s="112"/>
      <c r="H16" s="112"/>
    </row>
    <row r="17" spans="3:8" ht="15">
      <c r="C17" s="112"/>
      <c r="D17" s="112"/>
      <c r="E17" s="112"/>
      <c r="F17" s="112"/>
      <c r="G17" s="112"/>
      <c r="H17" s="112"/>
    </row>
    <row r="18" spans="3:8" ht="15">
      <c r="C18" s="112"/>
      <c r="D18" s="112"/>
      <c r="E18" s="112"/>
      <c r="F18" s="112"/>
      <c r="G18" s="112"/>
      <c r="H18" s="112"/>
    </row>
    <row r="19" spans="3:8" ht="15">
      <c r="C19" s="112"/>
      <c r="D19" s="112"/>
      <c r="E19" s="112"/>
      <c r="F19" s="112"/>
      <c r="G19" s="112"/>
      <c r="H19" s="112"/>
    </row>
    <row r="20" spans="3:8" ht="15">
      <c r="C20" s="112"/>
      <c r="D20" s="112"/>
      <c r="E20" s="112"/>
      <c r="F20" s="112"/>
      <c r="G20" s="112"/>
      <c r="H20" s="112"/>
    </row>
    <row r="21" spans="3:8" ht="15">
      <c r="C21" s="112"/>
      <c r="D21" s="112"/>
      <c r="E21" s="112"/>
      <c r="F21" s="112"/>
      <c r="G21" s="112"/>
      <c r="H21" s="112"/>
    </row>
    <row r="22" spans="3:8" ht="15">
      <c r="C22" s="112"/>
      <c r="D22" s="112"/>
      <c r="E22" s="112"/>
      <c r="F22" s="112"/>
      <c r="G22" s="112"/>
      <c r="H22" s="112"/>
    </row>
    <row r="23" spans="3:8" ht="15">
      <c r="C23" s="112"/>
      <c r="D23" s="112"/>
      <c r="E23" s="112"/>
      <c r="F23" s="112"/>
      <c r="G23" s="112"/>
      <c r="H23" s="112"/>
    </row>
    <row r="24" spans="3:8" ht="15">
      <c r="C24" s="112"/>
      <c r="D24" s="112"/>
      <c r="E24" s="112"/>
      <c r="F24" s="112"/>
      <c r="G24" s="112"/>
      <c r="H24" s="112"/>
    </row>
    <row r="25" spans="3:8" ht="15">
      <c r="C25" s="112"/>
      <c r="D25" s="112"/>
      <c r="E25" s="112"/>
      <c r="F25" s="112"/>
      <c r="G25" s="112"/>
      <c r="H25" s="112"/>
    </row>
    <row r="26" spans="3:8" ht="15">
      <c r="C26" s="112"/>
      <c r="D26" s="112"/>
      <c r="E26" s="112"/>
      <c r="F26" s="112"/>
      <c r="G26" s="112"/>
      <c r="H26" s="112"/>
    </row>
    <row r="27" spans="3:8" ht="15">
      <c r="C27" s="112"/>
      <c r="D27" s="112"/>
      <c r="E27" s="112"/>
      <c r="F27" s="112"/>
      <c r="G27" s="112"/>
      <c r="H27" s="112"/>
    </row>
    <row r="28" spans="3:8" ht="15">
      <c r="C28" s="112"/>
      <c r="D28" s="112"/>
      <c r="E28" s="112"/>
      <c r="F28" s="112"/>
      <c r="G28" s="112"/>
      <c r="H28" s="112"/>
    </row>
    <row r="29" spans="3:8" ht="15">
      <c r="C29" s="112"/>
      <c r="D29" s="112"/>
      <c r="E29" s="112"/>
      <c r="F29" s="112"/>
      <c r="G29" s="112"/>
      <c r="H29" s="112"/>
    </row>
    <row r="30" spans="3:8" ht="15">
      <c r="C30" s="112"/>
      <c r="D30" s="112"/>
      <c r="E30" s="112"/>
      <c r="F30" s="112"/>
      <c r="G30" s="112"/>
      <c r="H30" s="112"/>
    </row>
    <row r="31" spans="3:8" ht="15">
      <c r="C31" s="112"/>
      <c r="D31" s="112"/>
      <c r="E31" s="112"/>
      <c r="F31" s="112"/>
      <c r="G31" s="112"/>
      <c r="H31" s="112"/>
    </row>
    <row r="32" spans="3:8" ht="15">
      <c r="C32" s="112"/>
      <c r="D32" s="112"/>
      <c r="E32" s="112"/>
      <c r="F32" s="112"/>
      <c r="G32" s="112"/>
      <c r="H32" s="112"/>
    </row>
    <row r="33" spans="3:8" ht="15">
      <c r="C33" s="112"/>
      <c r="D33" s="112"/>
      <c r="E33" s="112"/>
      <c r="F33" s="112"/>
      <c r="G33" s="112"/>
      <c r="H33" s="112"/>
    </row>
    <row r="34" spans="3:8" ht="15">
      <c r="C34" s="112"/>
      <c r="D34" s="112"/>
      <c r="E34" s="112"/>
      <c r="F34" s="112"/>
      <c r="G34" s="112"/>
      <c r="H34" s="112"/>
    </row>
    <row r="35" spans="3:8" ht="15">
      <c r="C35" s="112"/>
      <c r="D35" s="112"/>
      <c r="E35" s="112"/>
      <c r="F35" s="112"/>
      <c r="G35" s="112"/>
      <c r="H35" s="112"/>
    </row>
  </sheetData>
  <sheetProtection/>
  <mergeCells count="5">
    <mergeCell ref="C2:G2"/>
    <mergeCell ref="C13:H35"/>
    <mergeCell ref="C3:G3"/>
    <mergeCell ref="C4:G4"/>
    <mergeCell ref="C5: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2020-04-21T07:26:09Z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